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945" activeTab="5"/>
  </bookViews>
  <sheets>
    <sheet name="2024年区级一般公共预算收入完成" sheetId="8" r:id="rId1"/>
    <sheet name="2024年区级一般公共预算支出完成情况表" sheetId="9" r:id="rId2"/>
    <sheet name="2024年双清区一般公共预算收支决算平衡表" sheetId="4" r:id="rId3"/>
    <sheet name="2024年双清区政府性基金预算收支情况表" sheetId="5" r:id="rId4"/>
    <sheet name="2024年双清区国有资本经营预算收支总表" sheetId="6" r:id="rId5"/>
    <sheet name="2024年度双清区社会保险基金预算收支情况表" sheetId="7" r:id="rId6"/>
    <sheet name="2024年度双清区地方政府债务余额情况表" sheetId="11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_xlnm.Print_Titles" localSheetId="2">'2024年双清区一般公共预算收支决算平衡表'!$2:$5</definedName>
    <definedName name="地区名称" localSheetId="2">[16]封面!$B$2:$B$6</definedName>
    <definedName name="地区名称" localSheetId="4">[16]封面!$B$2:$B$6</definedName>
    <definedName name="_xlnm._FilterDatabase" localSheetId="4" hidden="1">'2024年双清区国有资本经营预算收支总表'!$A$2:$E$3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gxxe2003" localSheetId="0">'[18]P1012001'!$A$6:$E$117</definedName>
    <definedName name="hhhh" localSheetId="0">#REF!</definedName>
    <definedName name="kkkk" localSheetId="0">#REF!</definedName>
    <definedName name="_xlnm.Print_Area" localSheetId="0">'2024年区级一般公共预算收入完成'!$A$1:$H$27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地区名称" localSheetId="0">[19]封面!$B$2:$B$6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乡镇办" localSheetId="0">#REF!</definedName>
    <definedName name="性别" localSheetId="0">[20]基础编码!$H$2:$H$3</definedName>
    <definedName name="学历" localSheetId="0">[20]基础编码!$S$2:$S$9</definedName>
    <definedName name="_124sq" localSheetId="1">#REF!</definedName>
    <definedName name="_212双清" localSheetId="1">#REF!</definedName>
    <definedName name="_226sq" localSheetId="1">#REF!</definedName>
    <definedName name="_5双清" localSheetId="1">#REF!</definedName>
    <definedName name="_6_其他" localSheetId="1">#REF!</definedName>
    <definedName name="_xlnm._FilterDatabase" localSheetId="1" hidden="1">#REF!</definedName>
    <definedName name="a" localSheetId="1">#REF!</definedName>
    <definedName name="aa" localSheetId="1">#REF!</definedName>
    <definedName name="ABC" localSheetId="1">#REF!</definedName>
    <definedName name="ABD" localSheetId="1">#REF!</definedName>
    <definedName name="county" localSheetId="1">#REF!</definedName>
    <definedName name="data" localSheetId="1">#REF!</definedName>
    <definedName name="database2" localSheetId="1">#REF!</definedName>
    <definedName name="database3" localSheetId="1">#REF!</definedName>
    <definedName name="dsaad" localSheetId="1">#REF!</definedName>
    <definedName name="gxxe2003" localSheetId="1">'[17]P1012001'!$A$6:$E$117</definedName>
    <definedName name="hhhh" localSheetId="1">#REF!</definedName>
    <definedName name="kkkk" localSheetId="1">#REF!</definedName>
    <definedName name="_xlnm.Print_Area" localSheetId="1">'2024年区级一般公共预算支出完成情况表'!$A$1:$E$27</definedName>
    <definedName name="Sheet1" localSheetId="1">#REF!</definedName>
    <definedName name="sheet33" localSheetId="1">#REF!</definedName>
    <definedName name="财政供养" localSheetId="1">#REF!</definedName>
    <definedName name="常常" localSheetId="1">#REF!</definedName>
    <definedName name="处室" localSheetId="1">#REF!</definedName>
    <definedName name="地区名称" localSheetId="1">[19]封面!$B$2:$B$6</definedName>
    <definedName name="还有" localSheetId="1">#REF!</definedName>
    <definedName name="汇率" localSheetId="1">#REF!</definedName>
    <definedName name="基金处室" localSheetId="1">#REF!</definedName>
    <definedName name="基金金额" localSheetId="1">#REF!</definedName>
    <definedName name="基金科目" localSheetId="1">#REF!</definedName>
    <definedName name="基金类型" localSheetId="1">#REF!</definedName>
    <definedName name="金额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类型" localSheetId="1">#REF!</definedName>
    <definedName name="生产列1" localSheetId="1">#REF!</definedName>
    <definedName name="生产列11" localSheetId="1">#REF!</definedName>
    <definedName name="生产列15" localSheetId="1">#REF!</definedName>
    <definedName name="生产列16" localSheetId="1">#REF!</definedName>
    <definedName name="生产列17" localSheetId="1">#REF!</definedName>
    <definedName name="生产列19" localSheetId="1">#REF!</definedName>
    <definedName name="生产列2" localSheetId="1">#REF!</definedName>
    <definedName name="生产列20" localSheetId="1">#REF!</definedName>
    <definedName name="生产列3" localSheetId="1">#REF!</definedName>
    <definedName name="生产列4" localSheetId="1">#REF!</definedName>
    <definedName name="生产列5" localSheetId="1">#REF!</definedName>
    <definedName name="生产列6" localSheetId="1">#REF!</definedName>
    <definedName name="生产列7" localSheetId="1">#REF!</definedName>
    <definedName name="生产列8" localSheetId="1">#REF!</definedName>
    <definedName name="生产列9" localSheetId="1">#REF!</definedName>
    <definedName name="生产期" localSheetId="1">#REF!</definedName>
    <definedName name="生产期1" localSheetId="1">#REF!</definedName>
    <definedName name="生产期11" localSheetId="1">#REF!</definedName>
    <definedName name="生产期123" localSheetId="1">#REF!</definedName>
    <definedName name="生产期15" localSheetId="1">#REF!</definedName>
    <definedName name="生产期16" localSheetId="1">#REF!</definedName>
    <definedName name="生产期17" localSheetId="1">#REF!</definedName>
    <definedName name="生产期19" localSheetId="1">#REF!</definedName>
    <definedName name="生产期2" localSheetId="1">#REF!</definedName>
    <definedName name="生产期20" localSheetId="1">#REF!</definedName>
    <definedName name="生产期3" localSheetId="1">#REF!</definedName>
    <definedName name="生产期4" localSheetId="1">#REF!</definedName>
    <definedName name="生产期5" localSheetId="1">#REF!</definedName>
    <definedName name="生产期6" localSheetId="1">#REF!</definedName>
    <definedName name="生产期7" localSheetId="1">#REF!</definedName>
    <definedName name="生产期8" localSheetId="1">#REF!</definedName>
    <definedName name="生产期9" localSheetId="1">#REF!</definedName>
    <definedName name="双甭0202" localSheetId="1">#REF!</definedName>
    <definedName name="双清" localSheetId="1">#REF!</definedName>
    <definedName name="双清1231" localSheetId="1">#REF!</definedName>
    <definedName name="乡镇办" localSheetId="1">#REF!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<sst xmlns="http://schemas.openxmlformats.org/spreadsheetml/2006/main" count="219" uniqueCount="175">
  <si>
    <t>附表1：</t>
  </si>
  <si>
    <t>2024年区级一般公共预算收入完成情况表</t>
  </si>
  <si>
    <t>单位：万元</t>
  </si>
  <si>
    <t>项目</t>
  </si>
  <si>
    <t>2023年
完成数</t>
  </si>
  <si>
    <t>2024年
预算数</t>
  </si>
  <si>
    <t>2024年
完成数</t>
  </si>
  <si>
    <t>为预
算%</t>
  </si>
  <si>
    <t>比上年
增减额</t>
  </si>
  <si>
    <t>增减
(+-%)</t>
  </si>
  <si>
    <t>备注</t>
  </si>
  <si>
    <t>一、税收收入</t>
  </si>
  <si>
    <t>1、增值税</t>
  </si>
  <si>
    <t>2、企业所得税</t>
  </si>
  <si>
    <t>3、个人所得税</t>
  </si>
  <si>
    <t>4、资源税</t>
  </si>
  <si>
    <t>5、城市维护建设税</t>
  </si>
  <si>
    <t>6、房产税</t>
  </si>
  <si>
    <t>7、印花税</t>
  </si>
  <si>
    <t>8、城镇土地使用税</t>
  </si>
  <si>
    <t>9、土地增值税</t>
  </si>
  <si>
    <t>10、车船税</t>
  </si>
  <si>
    <t>11、耕地占用税</t>
  </si>
  <si>
    <t>12、契税</t>
  </si>
  <si>
    <t>13、环境保护税</t>
  </si>
  <si>
    <t>14、其他税收收入</t>
  </si>
  <si>
    <t>二、非税收入</t>
  </si>
  <si>
    <t>1、专项收入</t>
  </si>
  <si>
    <t>2、行政事业性收费收入</t>
  </si>
  <si>
    <t>3、罚没收入</t>
  </si>
  <si>
    <t>4、国有资本经营收入</t>
  </si>
  <si>
    <t>5、国有资源（资产）有偿使用收入</t>
  </si>
  <si>
    <t xml:space="preserve">6、其他收入 </t>
  </si>
  <si>
    <t>地方收入合计</t>
  </si>
  <si>
    <t>税收占地方收入比例</t>
  </si>
  <si>
    <t>附表2：</t>
  </si>
  <si>
    <t>2024年区级一般公共预算支出完成情况表</t>
  </si>
  <si>
    <t>项     目</t>
  </si>
  <si>
    <t>2024年完成数</t>
  </si>
  <si>
    <t>2023年完成数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</si>
  <si>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</si>
  <si>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</si>
  <si>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</si>
  <si>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</si>
  <si>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</si>
  <si>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</si>
  <si>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</si>
  <si>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</si>
  <si>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</si>
  <si>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</si>
  <si>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</si>
  <si>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</si>
  <si>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</si>
  <si>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</si>
  <si>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</si>
  <si>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</si>
  <si>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</si>
  <si>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</si>
  <si>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</si>
  <si>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</si>
  <si>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</si>
  <si>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一般公共预算支出合计</t>
  </si>
  <si>
    <t>附表3</t>
  </si>
  <si>
    <t xml:space="preserve">2024年双清区一般公共预算收支决算平衡表 </t>
  </si>
  <si>
    <t>决算数</t>
  </si>
  <si>
    <t>本年收入合计</t>
  </si>
  <si>
    <t>本年支出合计</t>
  </si>
  <si>
    <t>上级补助收入</t>
  </si>
  <si>
    <t>上解上级支出</t>
  </si>
  <si>
    <t>　　返还性收入</t>
  </si>
  <si>
    <t>　  一般转移支付收入</t>
  </si>
  <si>
    <t xml:space="preserve">   专项转移支付收入</t>
  </si>
  <si>
    <t>待偿债再融资一般债券上年结余</t>
  </si>
  <si>
    <t xml:space="preserve">上年结余收入  </t>
  </si>
  <si>
    <t xml:space="preserve">调入资金 </t>
  </si>
  <si>
    <t xml:space="preserve">债务（转贷）收入    </t>
  </si>
  <si>
    <t>调出资金</t>
  </si>
  <si>
    <t>债务还本支出</t>
  </si>
  <si>
    <t>国债转贷收入、上年结余及转补助</t>
  </si>
  <si>
    <t>补充预算周转金</t>
  </si>
  <si>
    <t>动用预算稳定调节基金</t>
  </si>
  <si>
    <t>安排预算稳定调节基金</t>
  </si>
  <si>
    <t>区域间转移收入</t>
  </si>
  <si>
    <t>区域间转移支出</t>
  </si>
  <si>
    <t>省补助计划单列市收入</t>
  </si>
  <si>
    <t>待偿债再融资一般债券结余</t>
  </si>
  <si>
    <t>年终结余</t>
  </si>
  <si>
    <t>减：结转下年的支出</t>
  </si>
  <si>
    <t>净结余</t>
  </si>
  <si>
    <t>收入总计</t>
  </si>
  <si>
    <t>支出总计</t>
  </si>
  <si>
    <t>附表4</t>
  </si>
  <si>
    <t>2024年双清区政府性基金预算收支情况表</t>
  </si>
  <si>
    <t>单位:万元</t>
  </si>
  <si>
    <t>预算科目</t>
  </si>
  <si>
    <t>政府性基金预算收入</t>
  </si>
  <si>
    <t>政府性基金预算支出</t>
  </si>
  <si>
    <t xml:space="preserve">  其他政府性基金专项债务对应项目专项收入  </t>
  </si>
  <si>
    <t xml:space="preserve">  文化旅游体育与传媒支出</t>
  </si>
  <si>
    <t xml:space="preserve">    其他地方自行试点项目收益专项债券对应项目专项收入  </t>
  </si>
  <si>
    <t xml:space="preserve">  社会保障和就业支出</t>
  </si>
  <si>
    <t xml:space="preserve">  城乡社区支出</t>
  </si>
  <si>
    <t xml:space="preserve">  农林水支出</t>
  </si>
  <si>
    <t xml:space="preserve">  其他支出</t>
  </si>
  <si>
    <t xml:space="preserve">    其他政府性基金及对应专项债务收入安排的支出</t>
  </si>
  <si>
    <t xml:space="preserve">    彩票公益金安排的支出</t>
  </si>
  <si>
    <t xml:space="preserve">  债务付息支出</t>
  </si>
  <si>
    <t xml:space="preserve">   地方政府专项债务付息支出</t>
  </si>
  <si>
    <t xml:space="preserve">  政府性基金转移支付收入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</si>
  <si>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</si>
  <si>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</si>
  <si>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</si>
  <si>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</si>
  <si>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</si>
  <si>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</si>
  <si>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</si>
  <si>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超长期特别国债转移支付收入</t>
  </si>
  <si>
    <t xml:space="preserve">    其他收入</t>
  </si>
  <si>
    <t>待偿债置换专项债券上年结余</t>
  </si>
  <si>
    <t>政府性基金预算上年结余收入</t>
  </si>
  <si>
    <t>政府性基金预算调入资金</t>
  </si>
  <si>
    <t>债务(转贷)收入</t>
  </si>
  <si>
    <t>计划单列市上解省支出</t>
  </si>
  <si>
    <t>待偿债置换专项债券结余</t>
  </si>
  <si>
    <t>政府性基金预算年终结余</t>
  </si>
  <si>
    <t>附表5</t>
  </si>
  <si>
    <t>2024年双清区国有资本经营预算收支情况表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</si>
  <si>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</si>
  <si>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</si>
  <si>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</si>
  <si>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</si>
  <si>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</si>
  <si>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</si>
  <si>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</si>
  <si>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其他国有资本经营预算支出</t>
  </si>
  <si>
    <t>其他国有资本经营预算收入</t>
  </si>
  <si>
    <t>国有资本经营预算上级补助收入</t>
  </si>
  <si>
    <t>国有资本经营预算上年结余</t>
  </si>
  <si>
    <t>国年资本经营预算年终结余</t>
  </si>
  <si>
    <t>附表6</t>
  </si>
  <si>
    <t>2024年度双清区社会保险基金预算收支情况表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</si>
  <si>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</si>
  <si>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</si>
  <si>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</si>
  <si>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</si>
  <si>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</si>
  <si>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</si>
  <si>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</si>
  <si>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</si>
  <si>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</si>
  <si>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</si>
  <si>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　财政补贴收入</t>
  </si>
  <si>
    <t xml:space="preserve">      　利息收入</t>
  </si>
  <si>
    <t xml:space="preserve">    　  委托投资收益</t>
  </si>
  <si>
    <t xml:space="preserve">        转移收入</t>
  </si>
  <si>
    <t xml:space="preserve">        其他收入  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</si>
  <si>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</si>
  <si>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</si>
  <si>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</si>
  <si>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</si>
  <si>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</si>
  <si>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 全国统筹调剂资金支出</t>
  </si>
  <si>
    <t>三、本年收支结余</t>
  </si>
  <si>
    <t>四、年末滚存结余</t>
  </si>
  <si>
    <t>附表7</t>
  </si>
  <si>
    <t>2024年度双清区地方政府债务余额情况表</t>
  </si>
  <si>
    <t>项    目</t>
  </si>
  <si>
    <t>预算数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</si>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</sst>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20"/>
      <name val="黑体"/>
      <charset val="134"/>
    </font>
    <font>
      <sz val="12"/>
      <name val="仿宋_GB2312"/>
      <charset val="134"/>
    </font>
    <font>
      <sz val="12"/>
      <name val="楷体"/>
      <charset val="134"/>
    </font>
    <font>
      <sz val="22"/>
      <name val="黑体"/>
      <charset val="134"/>
    </font>
    <font>
      <sz val="10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32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/>
    <xf numFmtId="0" fontId="0" fillId="0" borderId="0" xfId="50" applyAlignment="1">
      <alignment vertical="center"/>
    </xf>
    <xf numFmtId="0" fontId="0" fillId="0" borderId="0" xfId="50"/>
    <xf numFmtId="0" fontId="0" fillId="0" borderId="0" xfId="50" applyAlignment="1">
      <alignment horizontal="center"/>
    </xf>
    <xf numFmtId="0" fontId="0" fillId="0" borderId="0" xfId="50" applyFill="1"/>
    <xf numFmtId="0" fontId="0" fillId="0" borderId="0" xfId="0" applyFill="1" applyAlignment="1"/>
    <xf numFmtId="0" fontId="4" fillId="0" borderId="0" xfId="50" applyFont="1" applyAlignment="1">
      <alignment vertical="center"/>
    </xf>
    <xf numFmtId="0" fontId="5" fillId="0" borderId="0" xfId="50" applyFont="1" applyAlignment="1">
      <alignment horizontal="center"/>
    </xf>
    <xf numFmtId="0" fontId="5" fillId="0" borderId="0" xfId="50" applyFont="1"/>
    <xf numFmtId="0" fontId="6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50" applyFont="1" applyFill="1"/>
    <xf numFmtId="0" fontId="3" fillId="0" borderId="0" xfId="0" applyFont="1" applyFill="1" applyAlignment="1"/>
    <xf numFmtId="0" fontId="0" fillId="0" borderId="0" xfId="50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right" vertical="center"/>
    </xf>
    <xf numFmtId="0" fontId="4" fillId="0" borderId="5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 applyProtection="1"/>
    <xf numFmtId="0" fontId="3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1" xfId="57" applyFont="1" applyBorder="1" applyAlignment="1">
      <alignment horizontal="left" vertical="center"/>
    </xf>
    <xf numFmtId="176" fontId="4" fillId="0" borderId="1" xfId="57" applyNumberFormat="1" applyFont="1" applyBorder="1" applyAlignment="1">
      <alignment horizontal="right" vertical="center"/>
    </xf>
    <xf numFmtId="0" fontId="4" fillId="0" borderId="1" xfId="51" applyFont="1" applyBorder="1" applyAlignment="1">
      <alignment horizontal="left" vertical="center"/>
    </xf>
    <xf numFmtId="0" fontId="4" fillId="0" borderId="1" xfId="57" applyFont="1" applyBorder="1" applyAlignment="1">
      <alignment horizontal="right" vertical="center"/>
    </xf>
    <xf numFmtId="0" fontId="4" fillId="0" borderId="0" xfId="57" applyFont="1" applyAlignment="1">
      <alignment horizontal="right" vertical="center"/>
    </xf>
    <xf numFmtId="0" fontId="4" fillId="0" borderId="1" xfId="57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2" borderId="0" xfId="54" applyFont="1" applyFill="1" applyAlignment="1">
      <alignment vertical="center" shrinkToFit="1"/>
    </xf>
    <xf numFmtId="0" fontId="4" fillId="0" borderId="0" xfId="54" applyFont="1" applyFill="1" applyAlignment="1">
      <alignment vertical="center" shrinkToFit="1"/>
    </xf>
    <xf numFmtId="0" fontId="4" fillId="2" borderId="0" xfId="54" applyFont="1" applyFill="1" applyAlignment="1">
      <alignment vertical="center"/>
    </xf>
    <xf numFmtId="1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" fontId="4" fillId="0" borderId="0" xfId="0" applyNumberFormat="1" applyFont="1">
      <alignment vertical="center"/>
    </xf>
    <xf numFmtId="1" fontId="4" fillId="0" borderId="0" xfId="0" applyNumberFormat="1" applyFont="1" applyFill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1" xfId="0" applyNumberFormat="1" applyFont="1" applyBorder="1" applyProtection="1">
      <alignment vertical="center"/>
      <protection locked="0"/>
    </xf>
    <xf numFmtId="1" fontId="4" fillId="0" borderId="1" xfId="53" applyNumberFormat="1" applyFont="1" applyBorder="1" applyAlignment="1">
      <alignment horizontal="right" vertical="center"/>
    </xf>
    <xf numFmtId="1" fontId="10" fillId="0" borderId="1" xfId="0" applyNumberFormat="1" applyFont="1" applyBorder="1" applyProtection="1">
      <alignment vertical="center"/>
      <protection locked="0"/>
    </xf>
    <xf numFmtId="1" fontId="10" fillId="0" borderId="1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2" borderId="0" xfId="54" applyFont="1" applyFill="1" applyAlignment="1">
      <alignment horizontal="right" vertical="center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4" fillId="0" borderId="0" xfId="0" applyNumberFormat="1" applyFont="1" applyAlignment="1">
      <alignment horizontal="right" vertical="center"/>
    </xf>
    <xf numFmtId="177" fontId="4" fillId="0" borderId="4" xfId="53" applyNumberFormat="1" applyFont="1" applyBorder="1" applyAlignment="1">
      <alignment horizontal="center" vertical="center" wrapText="1"/>
    </xf>
    <xf numFmtId="177" fontId="4" fillId="0" borderId="3" xfId="53" applyNumberFormat="1" applyFont="1" applyBorder="1" applyAlignment="1">
      <alignment horizontal="center" vertical="center" wrapText="1"/>
    </xf>
    <xf numFmtId="177" fontId="4" fillId="0" borderId="1" xfId="53" applyNumberFormat="1" applyFont="1" applyBorder="1" applyAlignment="1">
      <alignment horizontal="right" vertical="center"/>
    </xf>
    <xf numFmtId="177" fontId="10" fillId="0" borderId="1" xfId="53" applyNumberFormat="1" applyFont="1" applyBorder="1" applyAlignment="1">
      <alignment horizontal="right" vertical="center"/>
    </xf>
    <xf numFmtId="10" fontId="4" fillId="0" borderId="0" xfId="0" applyNumberFormat="1" applyFont="1">
      <alignment vertical="center"/>
    </xf>
    <xf numFmtId="0" fontId="3" fillId="2" borderId="0" xfId="54" applyFont="1" applyFill="1" applyAlignment="1">
      <alignment horizontal="center" vertical="center" wrapText="1"/>
    </xf>
    <xf numFmtId="0" fontId="4" fillId="2" borderId="0" xfId="54" applyFont="1" applyFill="1" applyBorder="1" applyAlignment="1">
      <alignment vertical="center" shrinkToFit="1"/>
    </xf>
    <xf numFmtId="0" fontId="4" fillId="2" borderId="0" xfId="54" applyFont="1" applyFill="1" applyAlignment="1">
      <alignment horizontal="right" vertical="center" wrapText="1"/>
    </xf>
    <xf numFmtId="0" fontId="4" fillId="2" borderId="1" xfId="54" applyFont="1" applyFill="1" applyBorder="1" applyAlignment="1">
      <alignment horizontal="center" vertical="center" shrinkToFit="1"/>
    </xf>
    <xf numFmtId="0" fontId="4" fillId="2" borderId="1" xfId="54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horizontal="center" vertical="center" wrapText="1" shrinkToFit="1"/>
    </xf>
    <xf numFmtId="0" fontId="4" fillId="2" borderId="1" xfId="54" applyFont="1" applyFill="1" applyBorder="1" applyAlignment="1">
      <alignment vertical="center" wrapText="1"/>
    </xf>
    <xf numFmtId="1" fontId="4" fillId="0" borderId="1" xfId="54" applyNumberFormat="1" applyFont="1" applyFill="1" applyBorder="1" applyAlignment="1">
      <alignment vertical="center" shrinkToFit="1"/>
    </xf>
    <xf numFmtId="0" fontId="4" fillId="2" borderId="1" xfId="54" applyFont="1" applyFill="1" applyBorder="1" applyAlignment="1">
      <alignment horizontal="left" vertical="center" wrapText="1"/>
    </xf>
    <xf numFmtId="1" fontId="4" fillId="0" borderId="1" xfId="52" applyNumberFormat="1" applyFont="1" applyFill="1" applyBorder="1" applyAlignment="1">
      <alignment vertical="center" shrinkToFit="1"/>
    </xf>
    <xf numFmtId="0" fontId="10" fillId="2" borderId="1" xfId="54" applyFont="1" applyFill="1" applyBorder="1" applyAlignment="1">
      <alignment horizontal="center" vertical="center" wrapText="1"/>
    </xf>
    <xf numFmtId="1" fontId="10" fillId="0" borderId="1" xfId="54" applyNumberFormat="1" applyFont="1" applyFill="1" applyBorder="1" applyAlignment="1">
      <alignment vertical="center" shrinkToFit="1"/>
    </xf>
    <xf numFmtId="10" fontId="11" fillId="2" borderId="1" xfId="54" applyNumberFormat="1" applyFont="1" applyFill="1" applyBorder="1" applyAlignment="1">
      <alignment vertical="center" shrinkToFit="1"/>
    </xf>
    <xf numFmtId="0" fontId="4" fillId="2" borderId="0" xfId="54" applyFont="1" applyFill="1" applyBorder="1" applyAlignment="1">
      <alignment vertical="center" wrapText="1"/>
    </xf>
    <xf numFmtId="0" fontId="4" fillId="2" borderId="0" xfId="54" applyFont="1" applyFill="1" applyBorder="1" applyAlignment="1">
      <alignment horizontal="right" vertical="center" wrapText="1"/>
    </xf>
    <xf numFmtId="2" fontId="4" fillId="0" borderId="1" xfId="54" applyNumberFormat="1" applyFont="1" applyFill="1" applyBorder="1" applyAlignment="1">
      <alignment vertical="center" shrinkToFit="1"/>
    </xf>
    <xf numFmtId="1" fontId="4" fillId="2" borderId="1" xfId="54" applyNumberFormat="1" applyFont="1" applyFill="1" applyBorder="1" applyAlignment="1">
      <alignment vertical="center" shrinkToFit="1"/>
    </xf>
    <xf numFmtId="10" fontId="4" fillId="2" borderId="1" xfId="3" applyNumberFormat="1" applyFont="1" applyFill="1" applyBorder="1" applyAlignment="1">
      <alignment horizontal="right" vertical="center" shrinkToFit="1"/>
    </xf>
    <xf numFmtId="0" fontId="4" fillId="2" borderId="1" xfId="54" applyFont="1" applyFill="1" applyBorder="1" applyAlignment="1">
      <alignment vertical="center"/>
    </xf>
    <xf numFmtId="2" fontId="10" fillId="0" borderId="1" xfId="54" applyNumberFormat="1" applyFont="1" applyFill="1" applyBorder="1" applyAlignment="1">
      <alignment vertical="center" shrinkToFit="1"/>
    </xf>
    <xf numFmtId="1" fontId="10" fillId="2" borderId="1" xfId="54" applyNumberFormat="1" applyFont="1" applyFill="1" applyBorder="1" applyAlignment="1">
      <alignment vertical="center" shrinkToFit="1"/>
    </xf>
    <xf numFmtId="10" fontId="10" fillId="2" borderId="1" xfId="3" applyNumberFormat="1" applyFont="1" applyFill="1" applyBorder="1" applyAlignment="1">
      <alignment horizontal="right" vertical="center" shrinkToFit="1"/>
    </xf>
    <xf numFmtId="0" fontId="10" fillId="2" borderId="1" xfId="54" applyFont="1" applyFill="1" applyBorder="1" applyAlignment="1">
      <alignment vertical="center"/>
    </xf>
    <xf numFmtId="10" fontId="4" fillId="2" borderId="1" xfId="3" applyNumberFormat="1" applyFont="1" applyFill="1" applyBorder="1" applyAlignment="1" applyProtection="1">
      <alignment horizontal="right" vertical="center"/>
    </xf>
    <xf numFmtId="177" fontId="4" fillId="2" borderId="0" xfId="54" applyNumberFormat="1" applyFont="1" applyFill="1" applyAlignment="1">
      <alignment vertical="center"/>
    </xf>
    <xf numFmtId="0" fontId="10" fillId="2" borderId="0" xfId="54" applyFont="1" applyFill="1" applyAlignment="1">
      <alignment vertical="center"/>
    </xf>
    <xf numFmtId="0" fontId="10" fillId="0" borderId="0" xfId="0" applyFo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_2007年市级财政收支平衡表" xfId="51"/>
    <cellStyle name="常规_2010年1-6月预算执行情况" xfId="52"/>
    <cellStyle name="常规_全省收入" xfId="53"/>
    <cellStyle name="常规_2009年1-12月预算执行情况" xfId="54"/>
    <cellStyle name="常规 7" xfId="55"/>
    <cellStyle name="常规_邵阳市双清区2009年综合财政预算" xfId="56"/>
    <cellStyle name="常规_06年全市财政收支平衡表06072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20.xml"/><Relationship Id="rId26" Type="http://schemas.openxmlformats.org/officeDocument/2006/relationships/externalLink" Target="externalLinks/externalLink19.xml"/><Relationship Id="rId25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7.xml"/><Relationship Id="rId23" Type="http://schemas.openxmlformats.org/officeDocument/2006/relationships/externalLink" Target="externalLinks/externalLink16.xml"/><Relationship Id="rId22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&#22320;&#26041;&#22788;&#20027;&#26426;/&#22320;&#26041;&#22788;&#20027;&#26426;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A:/WINDOWS.000/Desktop/&#25105;&#30340;&#20844;&#25991;&#21253;/&#36213;&#21746;&#36132;&#25991;&#20214;&#22841;/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G:/2013&#24180;&#20351;&#29992;&#36164;&#26009;/2013&#24180;&#24213;&#32467;&#31639;&#36164;&#26009;/&#26376;&#25253;&#19987;&#29992;/&#26376;&#24230;&#25968;&#25454;/yuebao/2004/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G:/&#36130;&#25919;&#20379;&#20859;&#20154;&#21592;&#20449;&#24687;&#34920;/&#25945;&#32946;/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Budgetserver/&#39044;&#31639;&#21496;/BY/YS3/97&#20915;&#31639;&#21306;&#21439;&#26368;&#21518;&#27719;&#2463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2018&#24180;&#20351;&#29992;&#36164;&#26009;/2018&#24180;&#39044;&#31639;&#32534;&#21046;&#36164;&#26009;/2018&#24180;&#25919;&#24220;&#39044;&#31639;&#20844;&#24320;&#36164;&#26009;/&#25968;&#25454;&#36164;&#26009;/&#21452;&#28165;&#21306;2018&#24180;&#22320;&#26041;&#36130;&#25919;&#39044;&#31639;&#34920;_&#65288;&#35774;&#32622;&#20844;&#24335;&#65289;3&#26376;9&#26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G:/bugdet-server/BY/YS3/97&#20915;&#31639;&#21306;&#21439;&#26368;&#21518;&#27719;&#2463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D:/bugdet-server/BY/YS3/97&#20915;&#31639;&#21306;&#21439;&#26368;&#21518;&#27719;&#2463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D:/2017&#24180;&#20351;&#29992;&#36164;&#26009;/&#25509;&#25910;&#30465;&#24066;&#36164;&#26009;/2017&#24180;&#39044;&#31639;&#34920;&#26684;/2017&#24180;&#22320;&#26041;&#36130;&#25919;&#39044;&#31639;&#34920;02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&#22320;&#26041;&#22788;&#20027;&#26426;/&#22320;&#26041;&#22788;&#20027;&#26426;/Documents and Settings/User/&#26700;&#38754;/&#35838;&#39064;/&#26032;&#24314;&#25991;&#20214;&#22841;/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D:/&#36130;&#25919;&#20379;&#20859;&#20154;&#21592;&#20449;&#24687;&#34920;/&#25945;&#32946;/&#27896;&#27700;&#22235;&#200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K:/Documents and Settings/User/&#26700;&#38754;/&#35838;&#39064;/&#26032;&#24314;&#25991;&#20214;&#22841;/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MAINSERVER/private/XHC/XLS/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H:/bugdet-server/BY/YS3/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SHANGHAI_LF/&#39044;&#31639;&#22788;/BY/YS3/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/10.128.13.131/&#22320;&#26041;&#22788;&#20027;&#26426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/2017&#24180;&#20351;&#29992;&#36164;&#26009;/&#25509;&#25910;&#30465;&#24066;&#36164;&#26009;/2017&#24180;&#39044;&#31639;&#34920;&#26684;/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reatwall/HMQ/2024&#24180;&#20915;&#31639;&#21644;&#65288;&#33609;&#26696;&#65289;2025&#24180;&#19978;&#21322;&#24180;&#39044;&#31639;&#25191;&#34892;&#25253;&#21578;/Z:/&#20219;&#34183;/&#24037;&#20316;/2007&#24180;/&#35760;&#24080;/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  <sheetName val="_x0"/>
      <sheetName val="_x005f_x005f_x005f_x0000__x005f"/>
      <sheetName val="_x005f_x005f_x005f_x005f_"/>
      <sheetName val="_x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  <sheetName val="_x0"/>
      <sheetName val="_x005f_x0000__x005f_x0000__x005"/>
      <sheetName val="_x005f_x005f_x005f_x0000__x005f"/>
      <sheetName val="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  <sheetName val="_x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U29"/>
  <sheetViews>
    <sheetView zoomScale="130" zoomScaleNormal="130" defaultGridColor="0" colorId="8" workbookViewId="0">
      <pane ySplit="4" topLeftCell="A20" activePane="bottomLeft" state="frozen"/>
      <selection/>
      <selection pane="bottomLeft" activeCell="A2" sqref="A2:H2"/>
    </sheetView>
  </sheetViews>
  <sheetFormatPr defaultColWidth="9" defaultRowHeight="21"/>
  <cols>
    <col min="1" max="1" width="21.7333333333333" style="75" customWidth="1"/>
    <col min="2" max="2" width="7.62222222222222" style="75" customWidth="1"/>
    <col min="3" max="6" width="7.62222222222222" style="77" customWidth="1"/>
    <col min="7" max="7" width="7.62222222222222" style="97" customWidth="1"/>
    <col min="8" max="8" width="11.4740740740741" style="77" customWidth="1"/>
    <col min="9" max="9" width="4.74814814814815" style="77" customWidth="1"/>
    <col min="10" max="12" width="9" style="77"/>
    <col min="13" max="13" width="7.22222222222222" style="77" customWidth="1"/>
    <col min="14" max="252" width="9" style="77"/>
    <col min="253" max="256" width="9" style="73"/>
  </cols>
  <sheetData>
    <row r="1" ht="28" customHeight="1" spans="1:1">
      <c r="A1" s="75" t="s">
        <v>0</v>
      </c>
    </row>
    <row r="2" ht="25" customHeight="1" spans="1:8">
      <c r="A2" s="105" t="s">
        <v>1</v>
      </c>
      <c r="B2" s="105"/>
      <c r="C2" s="105"/>
      <c r="D2" s="105"/>
      <c r="E2" s="105"/>
      <c r="F2" s="105"/>
      <c r="G2" s="105"/>
      <c r="H2" s="105"/>
    </row>
    <row r="3" ht="19" customHeight="1" spans="1:8">
      <c r="A3" s="106"/>
      <c r="C3" s="107"/>
      <c r="D3" s="107"/>
      <c r="E3" s="107"/>
      <c r="F3" s="118"/>
      <c r="G3" s="119" t="s">
        <v>2</v>
      </c>
      <c r="H3" s="119"/>
    </row>
    <row r="4" ht="30" customHeight="1" spans="1:8">
      <c r="A4" s="108" t="s">
        <v>3</v>
      </c>
      <c r="B4" s="109" t="s">
        <v>4</v>
      </c>
      <c r="C4" s="110" t="s">
        <v>5</v>
      </c>
      <c r="D4" s="110" t="s">
        <v>6</v>
      </c>
      <c r="E4" s="110" t="s">
        <v>7</v>
      </c>
      <c r="F4" s="110" t="s">
        <v>8</v>
      </c>
      <c r="G4" s="110" t="s">
        <v>9</v>
      </c>
      <c r="H4" s="108" t="s">
        <v>10</v>
      </c>
    </row>
    <row r="5" ht="24" customHeight="1" spans="1:8">
      <c r="A5" s="111" t="s">
        <v>11</v>
      </c>
      <c r="B5" s="112">
        <f>SUM(B6:B19)</f>
        <v>26478</v>
      </c>
      <c r="C5" s="112">
        <f>SUM(C6:C19)</f>
        <v>28861.1</v>
      </c>
      <c r="D5" s="112">
        <f>SUM(D6:D19)</f>
        <v>23678</v>
      </c>
      <c r="E5" s="120">
        <f t="shared" ref="E5:E16" si="0">D5/C5*100</f>
        <v>82.0412250399327</v>
      </c>
      <c r="F5" s="121">
        <f t="shared" ref="F5:F16" si="1">D5-B5</f>
        <v>-2800</v>
      </c>
      <c r="G5" s="122">
        <f t="shared" ref="G5:G16" si="2">F5/B5</f>
        <v>-0.105748168290656</v>
      </c>
      <c r="H5" s="123"/>
    </row>
    <row r="6" ht="24" customHeight="1" spans="1:8">
      <c r="A6" s="113" t="s">
        <v>12</v>
      </c>
      <c r="B6" s="114">
        <v>8180</v>
      </c>
      <c r="C6" s="114">
        <v>8916</v>
      </c>
      <c r="D6" s="114">
        <v>5648</v>
      </c>
      <c r="E6" s="120">
        <f t="shared" si="0"/>
        <v>63.3467922835352</v>
      </c>
      <c r="F6" s="121">
        <f t="shared" si="1"/>
        <v>-2532</v>
      </c>
      <c r="G6" s="122">
        <f t="shared" si="2"/>
        <v>-0.309535452322738</v>
      </c>
      <c r="H6" s="123"/>
    </row>
    <row r="7" ht="24" customHeight="1" spans="1:8">
      <c r="A7" s="113" t="s">
        <v>13</v>
      </c>
      <c r="B7" s="114">
        <v>1003</v>
      </c>
      <c r="C7" s="114">
        <v>1093</v>
      </c>
      <c r="D7" s="114">
        <v>931</v>
      </c>
      <c r="E7" s="120">
        <f t="shared" si="0"/>
        <v>85.1784080512351</v>
      </c>
      <c r="F7" s="121">
        <f t="shared" si="1"/>
        <v>-72</v>
      </c>
      <c r="G7" s="122">
        <f t="shared" si="2"/>
        <v>-0.0717846460618146</v>
      </c>
      <c r="H7" s="123"/>
    </row>
    <row r="8" ht="24" customHeight="1" spans="1:8">
      <c r="A8" s="113" t="s">
        <v>14</v>
      </c>
      <c r="B8" s="114">
        <v>622</v>
      </c>
      <c r="C8" s="114">
        <v>678</v>
      </c>
      <c r="D8" s="114">
        <v>574</v>
      </c>
      <c r="E8" s="120">
        <f t="shared" si="0"/>
        <v>84.6607669616519</v>
      </c>
      <c r="F8" s="121">
        <f t="shared" si="1"/>
        <v>-48</v>
      </c>
      <c r="G8" s="122">
        <f t="shared" si="2"/>
        <v>-0.0771704180064309</v>
      </c>
      <c r="H8" s="123"/>
    </row>
    <row r="9" ht="24" customHeight="1" spans="1:8">
      <c r="A9" s="113" t="s">
        <v>15</v>
      </c>
      <c r="B9" s="114">
        <v>1</v>
      </c>
      <c r="C9" s="114">
        <f>B9*1.1</f>
        <v>1.1</v>
      </c>
      <c r="D9" s="114"/>
      <c r="E9" s="120">
        <f t="shared" si="0"/>
        <v>0</v>
      </c>
      <c r="F9" s="121">
        <f t="shared" si="1"/>
        <v>-1</v>
      </c>
      <c r="G9" s="122">
        <f t="shared" si="2"/>
        <v>-1</v>
      </c>
      <c r="H9" s="123"/>
    </row>
    <row r="10" ht="24" customHeight="1" spans="1:8">
      <c r="A10" s="113" t="s">
        <v>16</v>
      </c>
      <c r="B10" s="114">
        <v>554</v>
      </c>
      <c r="C10" s="114">
        <v>604</v>
      </c>
      <c r="D10" s="114">
        <v>380</v>
      </c>
      <c r="E10" s="120">
        <f t="shared" si="0"/>
        <v>62.9139072847682</v>
      </c>
      <c r="F10" s="121">
        <f t="shared" si="1"/>
        <v>-174</v>
      </c>
      <c r="G10" s="122">
        <f t="shared" si="2"/>
        <v>-0.314079422382672</v>
      </c>
      <c r="H10" s="123"/>
    </row>
    <row r="11" ht="24" customHeight="1" spans="1:8">
      <c r="A11" s="113" t="s">
        <v>17</v>
      </c>
      <c r="B11" s="114">
        <v>928</v>
      </c>
      <c r="C11" s="114">
        <v>1012</v>
      </c>
      <c r="D11" s="114">
        <v>1270</v>
      </c>
      <c r="E11" s="120">
        <f t="shared" si="0"/>
        <v>125.494071146245</v>
      </c>
      <c r="F11" s="121">
        <f t="shared" si="1"/>
        <v>342</v>
      </c>
      <c r="G11" s="122">
        <f t="shared" si="2"/>
        <v>0.368534482758621</v>
      </c>
      <c r="H11" s="123"/>
    </row>
    <row r="12" ht="24" customHeight="1" spans="1:8">
      <c r="A12" s="113" t="s">
        <v>18</v>
      </c>
      <c r="B12" s="114">
        <v>463</v>
      </c>
      <c r="C12" s="114">
        <v>505</v>
      </c>
      <c r="D12" s="114">
        <v>1097</v>
      </c>
      <c r="E12" s="120">
        <f t="shared" si="0"/>
        <v>217.227722772277</v>
      </c>
      <c r="F12" s="121">
        <f t="shared" si="1"/>
        <v>634</v>
      </c>
      <c r="G12" s="122">
        <f t="shared" si="2"/>
        <v>1.36933045356371</v>
      </c>
      <c r="H12" s="123"/>
    </row>
    <row r="13" ht="24" customHeight="1" spans="1:8">
      <c r="A13" s="113" t="s">
        <v>19</v>
      </c>
      <c r="B13" s="114">
        <v>525</v>
      </c>
      <c r="C13" s="114">
        <v>572</v>
      </c>
      <c r="D13" s="114">
        <v>562</v>
      </c>
      <c r="E13" s="120">
        <f t="shared" si="0"/>
        <v>98.2517482517483</v>
      </c>
      <c r="F13" s="121">
        <f t="shared" si="1"/>
        <v>37</v>
      </c>
      <c r="G13" s="122">
        <f t="shared" si="2"/>
        <v>0.0704761904761905</v>
      </c>
      <c r="H13" s="123"/>
    </row>
    <row r="14" ht="24" customHeight="1" spans="1:8">
      <c r="A14" s="113" t="s">
        <v>20</v>
      </c>
      <c r="B14" s="114">
        <v>11613</v>
      </c>
      <c r="C14" s="114">
        <v>12658</v>
      </c>
      <c r="D14" s="114">
        <v>6865</v>
      </c>
      <c r="E14" s="120">
        <f t="shared" si="0"/>
        <v>54.234476220572</v>
      </c>
      <c r="F14" s="121">
        <f t="shared" si="1"/>
        <v>-4748</v>
      </c>
      <c r="G14" s="122">
        <f t="shared" si="2"/>
        <v>-0.408852148454318</v>
      </c>
      <c r="H14" s="123"/>
    </row>
    <row r="15" ht="24" customHeight="1" spans="1:8">
      <c r="A15" s="113" t="s">
        <v>21</v>
      </c>
      <c r="B15" s="114">
        <v>1280</v>
      </c>
      <c r="C15" s="114">
        <v>1395</v>
      </c>
      <c r="D15" s="114">
        <v>1357</v>
      </c>
      <c r="E15" s="120">
        <f t="shared" si="0"/>
        <v>97.2759856630824</v>
      </c>
      <c r="F15" s="121">
        <f t="shared" si="1"/>
        <v>77</v>
      </c>
      <c r="G15" s="122">
        <f t="shared" si="2"/>
        <v>0.06015625</v>
      </c>
      <c r="H15" s="123"/>
    </row>
    <row r="16" ht="24" customHeight="1" spans="1:8">
      <c r="A16" s="113" t="s">
        <v>22</v>
      </c>
      <c r="B16" s="114">
        <v>1309</v>
      </c>
      <c r="C16" s="114">
        <v>1427</v>
      </c>
      <c r="D16" s="114">
        <v>4994</v>
      </c>
      <c r="E16" s="120">
        <f t="shared" si="0"/>
        <v>349.964961457603</v>
      </c>
      <c r="F16" s="121">
        <f t="shared" si="1"/>
        <v>3685</v>
      </c>
      <c r="G16" s="122">
        <f t="shared" si="2"/>
        <v>2.81512605042017</v>
      </c>
      <c r="H16" s="123"/>
    </row>
    <row r="17" ht="24" customHeight="1" spans="1:8">
      <c r="A17" s="113" t="s">
        <v>23</v>
      </c>
      <c r="B17" s="114"/>
      <c r="C17" s="114"/>
      <c r="D17" s="114"/>
      <c r="E17" s="120"/>
      <c r="F17" s="121"/>
      <c r="G17" s="122"/>
      <c r="H17" s="123"/>
    </row>
    <row r="18" ht="24" customHeight="1" spans="1:8">
      <c r="A18" s="113" t="s">
        <v>24</v>
      </c>
      <c r="B18" s="114"/>
      <c r="C18" s="114"/>
      <c r="D18" s="114"/>
      <c r="E18" s="120"/>
      <c r="F18" s="121"/>
      <c r="G18" s="122"/>
      <c r="H18" s="123"/>
    </row>
    <row r="19" ht="24" customHeight="1" spans="1:8">
      <c r="A19" s="113" t="s">
        <v>25</v>
      </c>
      <c r="B19" s="114"/>
      <c r="C19" s="114"/>
      <c r="D19" s="114"/>
      <c r="E19" s="120"/>
      <c r="F19" s="121"/>
      <c r="G19" s="122"/>
      <c r="H19" s="123"/>
    </row>
    <row r="20" ht="24" customHeight="1" spans="1:8">
      <c r="A20" s="111" t="s">
        <v>26</v>
      </c>
      <c r="B20" s="112">
        <f>SUM(B21:B26)</f>
        <v>7703</v>
      </c>
      <c r="C20" s="112">
        <f>SUM(C21:C26)</f>
        <v>7714</v>
      </c>
      <c r="D20" s="112">
        <f>SUM(D21:D26)</f>
        <v>7775</v>
      </c>
      <c r="E20" s="120">
        <f t="shared" ref="E20:E23" si="3">D20/C20*100</f>
        <v>100.79077002852</v>
      </c>
      <c r="F20" s="121">
        <f t="shared" ref="F20:F23" si="4">D20-B20</f>
        <v>72</v>
      </c>
      <c r="G20" s="122">
        <f t="shared" ref="G20:G23" si="5">F20/B20</f>
        <v>0.0093470076593535</v>
      </c>
      <c r="H20" s="123"/>
    </row>
    <row r="21" ht="24" customHeight="1" spans="1:8">
      <c r="A21" s="113" t="s">
        <v>27</v>
      </c>
      <c r="B21" s="114">
        <v>3451</v>
      </c>
      <c r="C21" s="114">
        <v>3762</v>
      </c>
      <c r="D21" s="114">
        <v>2901</v>
      </c>
      <c r="E21" s="120">
        <f t="shared" si="3"/>
        <v>77.1132376395534</v>
      </c>
      <c r="F21" s="121">
        <f t="shared" si="4"/>
        <v>-550</v>
      </c>
      <c r="G21" s="122">
        <f t="shared" si="5"/>
        <v>-0.159374094465372</v>
      </c>
      <c r="H21" s="123"/>
    </row>
    <row r="22" ht="24" customHeight="1" spans="1:8">
      <c r="A22" s="113" t="s">
        <v>28</v>
      </c>
      <c r="B22" s="114">
        <v>607</v>
      </c>
      <c r="C22" s="114">
        <v>607</v>
      </c>
      <c r="D22" s="114">
        <v>993</v>
      </c>
      <c r="E22" s="120">
        <f t="shared" si="3"/>
        <v>163.591433278418</v>
      </c>
      <c r="F22" s="121">
        <f t="shared" si="4"/>
        <v>386</v>
      </c>
      <c r="G22" s="122">
        <f t="shared" si="5"/>
        <v>0.635914332784185</v>
      </c>
      <c r="H22" s="123"/>
    </row>
    <row r="23" ht="24" customHeight="1" spans="1:8">
      <c r="A23" s="113" t="s">
        <v>29</v>
      </c>
      <c r="B23" s="114">
        <v>1100</v>
      </c>
      <c r="C23" s="114">
        <v>1100</v>
      </c>
      <c r="D23" s="114">
        <v>2457</v>
      </c>
      <c r="E23" s="120">
        <f t="shared" si="3"/>
        <v>223.363636363636</v>
      </c>
      <c r="F23" s="121">
        <f t="shared" si="4"/>
        <v>1357</v>
      </c>
      <c r="G23" s="122">
        <f t="shared" si="5"/>
        <v>1.23363636363636</v>
      </c>
      <c r="H23" s="123"/>
    </row>
    <row r="24" ht="24" customHeight="1" spans="1:8">
      <c r="A24" s="113" t="s">
        <v>30</v>
      </c>
      <c r="B24" s="114"/>
      <c r="C24" s="114"/>
      <c r="D24" s="114"/>
      <c r="E24" s="120"/>
      <c r="F24" s="121"/>
      <c r="G24" s="122"/>
      <c r="H24" s="123"/>
    </row>
    <row r="25" ht="24" customHeight="1" spans="1:8">
      <c r="A25" s="113" t="s">
        <v>31</v>
      </c>
      <c r="B25" s="114">
        <v>1206</v>
      </c>
      <c r="C25" s="114">
        <v>1106</v>
      </c>
      <c r="D25" s="114">
        <v>794</v>
      </c>
      <c r="E25" s="120">
        <f t="shared" ref="E25:E27" si="6">D25/C25*100</f>
        <v>71.7902350813743</v>
      </c>
      <c r="F25" s="121">
        <f t="shared" ref="F25:F27" si="7">D25-B25</f>
        <v>-412</v>
      </c>
      <c r="G25" s="122">
        <f t="shared" ref="G25:G27" si="8">F25/B25</f>
        <v>-0.341625207296849</v>
      </c>
      <c r="H25" s="123"/>
    </row>
    <row r="26" ht="24" customHeight="1" spans="1:8">
      <c r="A26" s="113" t="s">
        <v>32</v>
      </c>
      <c r="B26" s="114">
        <v>1339</v>
      </c>
      <c r="C26" s="114">
        <v>1139</v>
      </c>
      <c r="D26" s="114">
        <v>630</v>
      </c>
      <c r="E26" s="120">
        <f t="shared" si="6"/>
        <v>55.3116769095698</v>
      </c>
      <c r="F26" s="121">
        <f t="shared" si="7"/>
        <v>-709</v>
      </c>
      <c r="G26" s="122">
        <f t="shared" si="8"/>
        <v>-0.529499626587005</v>
      </c>
      <c r="H26" s="123"/>
    </row>
    <row r="27" ht="24" customHeight="1" spans="1:255">
      <c r="A27" s="115" t="s">
        <v>33</v>
      </c>
      <c r="B27" s="116">
        <f>B5+B20</f>
        <v>34181</v>
      </c>
      <c r="C27" s="116">
        <f>C5+C20</f>
        <v>36575.1</v>
      </c>
      <c r="D27" s="116">
        <f>D5+D20</f>
        <v>31453</v>
      </c>
      <c r="E27" s="124">
        <f t="shared" si="6"/>
        <v>85.9956637165722</v>
      </c>
      <c r="F27" s="125">
        <f t="shared" si="7"/>
        <v>-2728</v>
      </c>
      <c r="G27" s="126">
        <f t="shared" si="8"/>
        <v>-0.0798104209941195</v>
      </c>
      <c r="H27" s="127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  <c r="IP27" s="130"/>
      <c r="IQ27" s="130"/>
      <c r="IR27" s="130"/>
      <c r="IS27" s="131"/>
      <c r="IT27" s="131"/>
      <c r="IU27" s="131"/>
    </row>
    <row r="28" ht="16" hidden="1" customHeight="1" spans="1:8">
      <c r="A28" s="108" t="s">
        <v>34</v>
      </c>
      <c r="B28" s="117">
        <f>B5/B27</f>
        <v>0.774640882361546</v>
      </c>
      <c r="C28" s="117">
        <f>C5/C27</f>
        <v>0.789091485737565</v>
      </c>
      <c r="D28" s="117">
        <f>D5/D27</f>
        <v>0.752805773694083</v>
      </c>
      <c r="E28" s="117"/>
      <c r="F28" s="123"/>
      <c r="G28" s="128">
        <f>D28-B28</f>
        <v>-0.0218351086674627</v>
      </c>
      <c r="H28" s="123"/>
    </row>
    <row r="29" spans="5:5">
      <c r="E29" s="129"/>
    </row>
  </sheetData>
  <mergeCells count="2">
    <mergeCell ref="A2:H2"/>
    <mergeCell ref="G3:H3"/>
  </mergeCells>
  <pageMargins left="1.0625" right="0.35" top="0.708333333333333" bottom="0.830555555555555" header="0.389583333333333" footer="0.590277777777778"/>
  <pageSetup paperSize="9" scale="92" firstPageNumber="15" orientation="portrait" useFirstPageNumber="1" horizontalDpi="600" vertic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IS29"/>
  <sheetViews>
    <sheetView showZeros="0" zoomScale="115" zoomScaleNormal="115" workbookViewId="0">
      <pane xSplit="1" ySplit="5" topLeftCell="B21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/>
  <cols>
    <col min="1" max="1" width="23.0444444444444" style="73" customWidth="1"/>
    <col min="2" max="2" width="13.6666666666667" style="73" customWidth="1"/>
    <col min="3" max="3" width="13.2444444444444" style="74" customWidth="1"/>
    <col min="4" max="4" width="9.74814814814815" style="73" customWidth="1"/>
    <col min="5" max="5" width="12.037037037037" style="73" customWidth="1"/>
    <col min="6" max="6" width="8.87407407407407" style="73" customWidth="1"/>
    <col min="7" max="16384" width="9" style="73"/>
  </cols>
  <sheetData>
    <row r="1" spans="1:253">
      <c r="A1" s="75" t="s">
        <v>35</v>
      </c>
      <c r="B1" s="75"/>
      <c r="C1" s="76"/>
      <c r="D1" s="77"/>
      <c r="E1" s="77"/>
      <c r="F1" s="77"/>
      <c r="G1" s="77"/>
      <c r="H1" s="9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</row>
    <row r="2" ht="27.95" customHeight="1" spans="1:6">
      <c r="A2" s="78" t="s">
        <v>36</v>
      </c>
      <c r="B2" s="79"/>
      <c r="C2" s="63"/>
      <c r="D2" s="79"/>
      <c r="E2" s="79"/>
      <c r="F2" s="98"/>
    </row>
    <row r="3" ht="21" customHeight="1" spans="2:5">
      <c r="B3" s="80"/>
      <c r="C3" s="81"/>
      <c r="D3" s="80"/>
      <c r="E3" s="99" t="s">
        <v>2</v>
      </c>
    </row>
    <row r="4" ht="21" customHeight="1" spans="1:5">
      <c r="A4" s="82" t="s">
        <v>37</v>
      </c>
      <c r="B4" s="83" t="s">
        <v>38</v>
      </c>
      <c r="C4" s="84" t="s">
        <v>39</v>
      </c>
      <c r="D4" s="85" t="s">
        <v>8</v>
      </c>
      <c r="E4" s="100" t="s">
        <v>9</v>
      </c>
    </row>
    <row r="5" ht="21" customHeight="1" spans="1:5">
      <c r="A5" s="86"/>
      <c r="B5" s="87"/>
      <c r="C5" s="88"/>
      <c r="D5" s="89"/>
      <c r="E5" s="101"/>
    </row>
    <row r="6" ht="24.75" customHeight="1" spans="1:5">
      <c r="A6" s="90" t="s">
        <v>40</v>
      </c>
      <c r="B6" s="91">
        <v>27890</v>
      </c>
      <c r="C6" s="91">
        <v>27638.8</v>
      </c>
      <c r="D6" s="91">
        <f t="shared" ref="D6:D26" si="0">(B6-C6)</f>
        <v>251.200000000001</v>
      </c>
      <c r="E6" s="102">
        <f t="shared" ref="E6:E27" si="1">D6/C6*100</f>
        <v>0.908867244598176</v>
      </c>
    </row>
    <row r="7" ht="24.75" customHeight="1" spans="1:5">
      <c r="A7" s="90" t="s">
        <v>41</v>
      </c>
      <c r="B7" s="91">
        <v>215</v>
      </c>
      <c r="C7" s="91">
        <v>256.68</v>
      </c>
      <c r="D7" s="91">
        <f t="shared" si="0"/>
        <v>-41.68</v>
      </c>
      <c r="E7" s="102">
        <f t="shared" si="1"/>
        <v>-16.2381175003896</v>
      </c>
    </row>
    <row r="8" ht="24.75" customHeight="1" spans="1:5">
      <c r="A8" s="90" t="s">
        <v>42</v>
      </c>
      <c r="B8" s="91">
        <v>1515</v>
      </c>
      <c r="C8" s="91">
        <v>2804.72</v>
      </c>
      <c r="D8" s="91">
        <f t="shared" si="0"/>
        <v>-1289.72</v>
      </c>
      <c r="E8" s="102">
        <f t="shared" si="1"/>
        <v>-45.9839128326535</v>
      </c>
    </row>
    <row r="9" ht="24.75" customHeight="1" spans="1:5">
      <c r="A9" s="90" t="s">
        <v>43</v>
      </c>
      <c r="B9" s="91">
        <v>27350</v>
      </c>
      <c r="C9" s="91">
        <v>26715.4</v>
      </c>
      <c r="D9" s="91">
        <f t="shared" si="0"/>
        <v>634.599999999999</v>
      </c>
      <c r="E9" s="102">
        <f t="shared" si="1"/>
        <v>2.37540894016185</v>
      </c>
    </row>
    <row r="10" ht="24.75" customHeight="1" spans="1:5">
      <c r="A10" s="90" t="s">
        <v>44</v>
      </c>
      <c r="B10" s="91">
        <v>1144</v>
      </c>
      <c r="C10" s="91">
        <v>3259.89</v>
      </c>
      <c r="D10" s="91">
        <f t="shared" si="0"/>
        <v>-2115.89</v>
      </c>
      <c r="E10" s="102">
        <f t="shared" si="1"/>
        <v>-64.9067913334499</v>
      </c>
    </row>
    <row r="11" ht="24.75" customHeight="1" spans="1:5">
      <c r="A11" s="90" t="s">
        <v>45</v>
      </c>
      <c r="B11" s="91">
        <v>770</v>
      </c>
      <c r="C11" s="91">
        <v>1054.22</v>
      </c>
      <c r="D11" s="91">
        <f t="shared" si="0"/>
        <v>-284.22</v>
      </c>
      <c r="E11" s="102">
        <f t="shared" si="1"/>
        <v>-26.960217032498</v>
      </c>
    </row>
    <row r="12" ht="24.75" customHeight="1" spans="1:5">
      <c r="A12" s="90" t="s">
        <v>46</v>
      </c>
      <c r="B12" s="91">
        <v>34629</v>
      </c>
      <c r="C12" s="91">
        <v>33159.61</v>
      </c>
      <c r="D12" s="91">
        <f t="shared" si="0"/>
        <v>1469.39</v>
      </c>
      <c r="E12" s="102">
        <f t="shared" si="1"/>
        <v>4.43126442078179</v>
      </c>
    </row>
    <row r="13" ht="24.75" customHeight="1" spans="1:5">
      <c r="A13" s="90" t="s">
        <v>47</v>
      </c>
      <c r="B13" s="91">
        <v>12995</v>
      </c>
      <c r="C13" s="91">
        <v>12629.16</v>
      </c>
      <c r="D13" s="91">
        <f t="shared" si="0"/>
        <v>365.84</v>
      </c>
      <c r="E13" s="102">
        <f t="shared" si="1"/>
        <v>2.8967880682484</v>
      </c>
    </row>
    <row r="14" ht="24.75" customHeight="1" spans="1:5">
      <c r="A14" s="90" t="s">
        <v>48</v>
      </c>
      <c r="B14" s="91">
        <v>1219</v>
      </c>
      <c r="C14" s="91">
        <v>2029.88</v>
      </c>
      <c r="D14" s="91">
        <f t="shared" si="0"/>
        <v>-810.88</v>
      </c>
      <c r="E14" s="102">
        <f t="shared" si="1"/>
        <v>-39.9471889963939</v>
      </c>
    </row>
    <row r="15" ht="24.75" customHeight="1" spans="1:5">
      <c r="A15" s="90" t="s">
        <v>49</v>
      </c>
      <c r="B15" s="91">
        <v>12196</v>
      </c>
      <c r="C15" s="91">
        <v>11674.21</v>
      </c>
      <c r="D15" s="91">
        <f t="shared" si="0"/>
        <v>521.790000000001</v>
      </c>
      <c r="E15" s="102">
        <f t="shared" si="1"/>
        <v>4.46959580134331</v>
      </c>
    </row>
    <row r="16" ht="24.75" customHeight="1" spans="1:5">
      <c r="A16" s="90" t="s">
        <v>50</v>
      </c>
      <c r="B16" s="91">
        <v>8933</v>
      </c>
      <c r="C16" s="91">
        <v>10432</v>
      </c>
      <c r="D16" s="91">
        <f t="shared" si="0"/>
        <v>-1499</v>
      </c>
      <c r="E16" s="102">
        <f t="shared" si="1"/>
        <v>-14.3692484662577</v>
      </c>
    </row>
    <row r="17" ht="24.75" customHeight="1" spans="1:5">
      <c r="A17" s="90" t="s">
        <v>51</v>
      </c>
      <c r="B17" s="91">
        <v>2056</v>
      </c>
      <c r="C17" s="91">
        <v>1657</v>
      </c>
      <c r="D17" s="91">
        <f t="shared" si="0"/>
        <v>399</v>
      </c>
      <c r="E17" s="102">
        <f t="shared" si="1"/>
        <v>24.079662039831</v>
      </c>
    </row>
    <row r="18" ht="24.75" customHeight="1" spans="1:5">
      <c r="A18" s="90" t="s">
        <v>52</v>
      </c>
      <c r="B18" s="91">
        <v>413</v>
      </c>
      <c r="C18" s="91">
        <v>604.16</v>
      </c>
      <c r="D18" s="91">
        <f t="shared" si="0"/>
        <v>-191.16</v>
      </c>
      <c r="E18" s="102">
        <f t="shared" si="1"/>
        <v>-31.640625</v>
      </c>
    </row>
    <row r="19" ht="24.75" customHeight="1" spans="1:5">
      <c r="A19" s="90" t="s">
        <v>53</v>
      </c>
      <c r="B19" s="91">
        <v>342</v>
      </c>
      <c r="C19" s="91">
        <v>342.16</v>
      </c>
      <c r="D19" s="91">
        <f t="shared" si="0"/>
        <v>-0.160000000000025</v>
      </c>
      <c r="E19" s="102">
        <f t="shared" si="1"/>
        <v>-0.0467617488894158</v>
      </c>
    </row>
    <row r="20" ht="24.75" customHeight="1" spans="1:5">
      <c r="A20" s="90" t="s">
        <v>54</v>
      </c>
      <c r="B20" s="91">
        <v>5</v>
      </c>
      <c r="C20" s="91">
        <v>126</v>
      </c>
      <c r="D20" s="91">
        <f t="shared" si="0"/>
        <v>-121</v>
      </c>
      <c r="E20" s="102">
        <f t="shared" si="1"/>
        <v>-96.031746031746</v>
      </c>
    </row>
    <row r="21" ht="24.75" customHeight="1" spans="1:5">
      <c r="A21" s="90" t="s">
        <v>55</v>
      </c>
      <c r="B21" s="91">
        <v>1000</v>
      </c>
      <c r="C21" s="91">
        <v>1005</v>
      </c>
      <c r="D21" s="91">
        <f t="shared" si="0"/>
        <v>-5</v>
      </c>
      <c r="E21" s="102">
        <f t="shared" si="1"/>
        <v>-0.497512437810945</v>
      </c>
    </row>
    <row r="22" ht="24.75" customHeight="1" spans="1:5">
      <c r="A22" s="90" t="s">
        <v>56</v>
      </c>
      <c r="B22" s="91">
        <v>8723</v>
      </c>
      <c r="C22" s="91">
        <v>9432.8</v>
      </c>
      <c r="D22" s="91">
        <f t="shared" si="0"/>
        <v>-709.799999999999</v>
      </c>
      <c r="E22" s="102">
        <f t="shared" si="1"/>
        <v>-7.52480705622932</v>
      </c>
    </row>
    <row r="23" ht="24.75" customHeight="1" spans="1:5">
      <c r="A23" s="90" t="s">
        <v>57</v>
      </c>
      <c r="B23" s="91">
        <v>379</v>
      </c>
      <c r="C23" s="91">
        <v>152</v>
      </c>
      <c r="D23" s="91">
        <f t="shared" si="0"/>
        <v>227</v>
      </c>
      <c r="E23" s="102">
        <f t="shared" si="1"/>
        <v>149.342105263158</v>
      </c>
    </row>
    <row r="24" ht="24.75" customHeight="1" spans="1:5">
      <c r="A24" s="90" t="s">
        <v>58</v>
      </c>
      <c r="B24" s="91">
        <v>1575</v>
      </c>
      <c r="C24" s="91">
        <v>1205.6</v>
      </c>
      <c r="D24" s="91">
        <f t="shared" si="0"/>
        <v>369.4</v>
      </c>
      <c r="E24" s="102">
        <f t="shared" si="1"/>
        <v>30.6403450564035</v>
      </c>
    </row>
    <row r="25" ht="24.75" customHeight="1" spans="1:5">
      <c r="A25" s="90" t="s">
        <v>59</v>
      </c>
      <c r="B25" s="91">
        <v>4658</v>
      </c>
      <c r="C25" s="91">
        <v>569.87</v>
      </c>
      <c r="D25" s="91">
        <f t="shared" si="0"/>
        <v>4088.13</v>
      </c>
      <c r="E25" s="102">
        <f t="shared" si="1"/>
        <v>717.379402319827</v>
      </c>
    </row>
    <row r="26" ht="24.75" customHeight="1" spans="1:5">
      <c r="A26" s="90" t="s">
        <v>60</v>
      </c>
      <c r="B26" s="91">
        <v>1718</v>
      </c>
      <c r="C26" s="91">
        <v>1638</v>
      </c>
      <c r="D26" s="91">
        <f t="shared" si="0"/>
        <v>80</v>
      </c>
      <c r="E26" s="102">
        <f t="shared" si="1"/>
        <v>4.88400488400488</v>
      </c>
    </row>
    <row r="27" ht="24.75" customHeight="1" spans="1:5">
      <c r="A27" s="92" t="s">
        <v>61</v>
      </c>
      <c r="B27" s="93">
        <f>SUM(B6:B26)</f>
        <v>149725</v>
      </c>
      <c r="C27" s="93">
        <f>SUM(C6:C26)</f>
        <v>148387.16</v>
      </c>
      <c r="D27" s="93">
        <f>SUM(D6:D26)</f>
        <v>1337.84</v>
      </c>
      <c r="E27" s="103">
        <f t="shared" si="1"/>
        <v>0.901587441932308</v>
      </c>
    </row>
    <row r="28" spans="1:5">
      <c r="A28" s="94"/>
      <c r="B28" s="95"/>
      <c r="C28" s="96"/>
      <c r="D28" s="94"/>
      <c r="E28" s="94"/>
    </row>
    <row r="29" spans="5:5">
      <c r="E29" s="104"/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71527777777778" right="0.779166666666667" top="0.66875" bottom="0.790972222222222" header="0.279166666666667" footer="0.550694444444444"/>
  <pageSetup paperSize="9" scale="99" firstPageNumber="16" orientation="portrait" useFirstPageNumber="1" horizontalDpi="600" vertic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showGridLines="0" showZeros="0" zoomScale="93" zoomScaleNormal="93" workbookViewId="0">
      <pane ySplit="5" topLeftCell="A6" activePane="bottomLeft" state="frozen"/>
      <selection/>
      <selection pane="bottomLeft" activeCell="A2" sqref="A2:D2"/>
    </sheetView>
  </sheetViews>
  <sheetFormatPr defaultColWidth="9" defaultRowHeight="21" outlineLevelCol="3"/>
  <cols>
    <col min="1" max="1" width="34.4074074074074" style="59" customWidth="1"/>
    <col min="2" max="2" width="10.3777777777778" style="61" customWidth="1"/>
    <col min="3" max="3" width="31.0444444444444" style="59" customWidth="1"/>
    <col min="4" max="4" width="11.0148148148148" style="61" customWidth="1"/>
    <col min="5" max="16384" width="9" style="59"/>
  </cols>
  <sheetData>
    <row r="1" s="58" customFormat="1" ht="29" customHeight="1" spans="1:4">
      <c r="A1" s="42" t="s">
        <v>62</v>
      </c>
      <c r="B1" s="62"/>
      <c r="D1" s="62"/>
    </row>
    <row r="2" s="59" customFormat="1" ht="41" customHeight="1" spans="1:4">
      <c r="A2" s="63" t="s">
        <v>63</v>
      </c>
      <c r="B2" s="64"/>
      <c r="C2" s="63"/>
      <c r="D2" s="64"/>
    </row>
    <row r="3" ht="23.25" spans="1:4">
      <c r="A3" s="60"/>
      <c r="B3" s="65"/>
      <c r="C3" s="60"/>
      <c r="D3" s="66" t="s">
        <v>2</v>
      </c>
    </row>
    <row r="4" s="60" customFormat="1" ht="32" customHeight="1" spans="1:4">
      <c r="A4" s="15" t="s">
        <v>3</v>
      </c>
      <c r="B4" s="15" t="s">
        <v>64</v>
      </c>
      <c r="C4" s="15" t="s">
        <v>3</v>
      </c>
      <c r="D4" s="15" t="s">
        <v>64</v>
      </c>
    </row>
    <row r="5" s="60" customFormat="1" ht="32" customHeight="1" spans="1:4">
      <c r="A5" s="15" t="s">
        <v>65</v>
      </c>
      <c r="B5" s="18">
        <v>31453</v>
      </c>
      <c r="C5" s="15" t="s">
        <v>66</v>
      </c>
      <c r="D5" s="18">
        <v>149725</v>
      </c>
    </row>
    <row r="6" s="60" customFormat="1" ht="25" customHeight="1" spans="1:4">
      <c r="A6" s="67" t="s">
        <v>67</v>
      </c>
      <c r="B6" s="68">
        <v>128518</v>
      </c>
      <c r="C6" s="69" t="s">
        <v>68</v>
      </c>
      <c r="D6" s="70">
        <v>7566</v>
      </c>
    </row>
    <row r="7" s="60" customFormat="1" ht="25" customHeight="1" spans="1:4">
      <c r="A7" s="69" t="s">
        <v>69</v>
      </c>
      <c r="B7" s="68">
        <v>1689</v>
      </c>
      <c r="C7" s="69"/>
      <c r="D7" s="70"/>
    </row>
    <row r="8" s="60" customFormat="1" ht="25" customHeight="1" spans="1:4">
      <c r="A8" s="69" t="s">
        <v>70</v>
      </c>
      <c r="B8" s="71">
        <f>100206</f>
        <v>100206</v>
      </c>
      <c r="C8" s="69"/>
      <c r="D8" s="70"/>
    </row>
    <row r="9" s="60" customFormat="1" ht="25" customHeight="1" spans="1:4">
      <c r="A9" s="69" t="s">
        <v>71</v>
      </c>
      <c r="B9" s="70">
        <v>26623</v>
      </c>
      <c r="C9" s="69"/>
      <c r="D9" s="70"/>
    </row>
    <row r="10" s="60" customFormat="1" ht="25" customHeight="1" spans="1:4">
      <c r="A10" s="69" t="s">
        <v>72</v>
      </c>
      <c r="B10" s="70"/>
      <c r="C10" s="69"/>
      <c r="D10" s="70"/>
    </row>
    <row r="11" s="60" customFormat="1" ht="25" customHeight="1" spans="1:4">
      <c r="A11" s="69" t="s">
        <v>73</v>
      </c>
      <c r="B11" s="70">
        <v>2441</v>
      </c>
      <c r="C11" s="72"/>
      <c r="D11" s="70"/>
    </row>
    <row r="12" s="60" customFormat="1" ht="25" customHeight="1" spans="1:4">
      <c r="A12" s="69" t="s">
        <v>74</v>
      </c>
      <c r="B12" s="70">
        <v>1221</v>
      </c>
      <c r="C12" s="72"/>
      <c r="D12" s="70"/>
    </row>
    <row r="13" s="60" customFormat="1" ht="25" customHeight="1" spans="1:4">
      <c r="A13" s="69" t="s">
        <v>75</v>
      </c>
      <c r="B13" s="70">
        <v>11650</v>
      </c>
      <c r="C13" s="67" t="s">
        <v>76</v>
      </c>
      <c r="D13" s="70">
        <v>3437</v>
      </c>
    </row>
    <row r="14" s="60" customFormat="1" ht="25" customHeight="1" spans="1:4">
      <c r="A14" s="69"/>
      <c r="B14" s="70"/>
      <c r="C14" s="69" t="s">
        <v>77</v>
      </c>
      <c r="D14" s="70">
        <v>10500</v>
      </c>
    </row>
    <row r="15" s="60" customFormat="1" ht="25" customHeight="1" spans="1:4">
      <c r="A15" s="69" t="s">
        <v>78</v>
      </c>
      <c r="B15" s="68"/>
      <c r="C15" s="69" t="s">
        <v>79</v>
      </c>
      <c r="D15" s="70"/>
    </row>
    <row r="16" s="60" customFormat="1" ht="25" customHeight="1" spans="1:4">
      <c r="A16" s="69" t="s">
        <v>80</v>
      </c>
      <c r="B16" s="68">
        <v>1046</v>
      </c>
      <c r="C16" s="67" t="s">
        <v>81</v>
      </c>
      <c r="D16" s="70"/>
    </row>
    <row r="17" s="60" customFormat="1" ht="25" customHeight="1" spans="1:4">
      <c r="A17" s="69" t="s">
        <v>82</v>
      </c>
      <c r="B17" s="70"/>
      <c r="C17" s="67" t="s">
        <v>83</v>
      </c>
      <c r="D17" s="70"/>
    </row>
    <row r="18" s="60" customFormat="1" ht="25" customHeight="1" spans="1:4">
      <c r="A18" s="69" t="s">
        <v>84</v>
      </c>
      <c r="B18" s="70"/>
      <c r="C18" s="69" t="s">
        <v>85</v>
      </c>
      <c r="D18" s="70"/>
    </row>
    <row r="19" s="60" customFormat="1" ht="25" customHeight="1" spans="1:4">
      <c r="A19" s="69"/>
      <c r="B19" s="70"/>
      <c r="C19" s="69" t="s">
        <v>86</v>
      </c>
      <c r="D19" s="70">
        <v>5101</v>
      </c>
    </row>
    <row r="20" s="60" customFormat="1" ht="25" customHeight="1" spans="1:4">
      <c r="A20" s="69"/>
      <c r="B20" s="70"/>
      <c r="C20" s="69" t="s">
        <v>87</v>
      </c>
      <c r="D20" s="70">
        <v>5101</v>
      </c>
    </row>
    <row r="21" s="60" customFormat="1" ht="25" customHeight="1" spans="1:4">
      <c r="A21" s="69"/>
      <c r="B21" s="70"/>
      <c r="C21" s="69" t="s">
        <v>88</v>
      </c>
      <c r="D21" s="70"/>
    </row>
    <row r="22" s="60" customFormat="1" ht="25" customHeight="1" spans="1:4">
      <c r="A22" s="69"/>
      <c r="B22" s="70"/>
      <c r="C22" s="72"/>
      <c r="D22" s="70"/>
    </row>
    <row r="23" ht="25" customHeight="1" spans="1:4">
      <c r="A23" s="15" t="s">
        <v>89</v>
      </c>
      <c r="B23" s="18">
        <f>B5+B6+B11+B12+B13+B16</f>
        <v>176329</v>
      </c>
      <c r="C23" s="15" t="s">
        <v>90</v>
      </c>
      <c r="D23" s="18">
        <f>SUM(D5:D22)-D20</f>
        <v>176329</v>
      </c>
    </row>
  </sheetData>
  <mergeCells count="1">
    <mergeCell ref="A2:D2"/>
  </mergeCells>
  <printOptions horizontalCentered="1"/>
  <pageMargins left="0.590277777777778" right="0.590277777777778" top="0.984027777777778" bottom="0.786805555555556" header="0.306944444444444" footer="0.432638888888889"/>
  <pageSetup paperSize="9" scale="87" firstPageNumber="17" fitToHeight="0" orientation="portrait" useFirstPageNumber="1" horizontalDpi="600" vertic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A1" sqref="A1"/>
    </sheetView>
  </sheetViews>
  <sheetFormatPr defaultColWidth="9.12592592592593" defaultRowHeight="23.25"/>
  <cols>
    <col min="1" max="1" width="29.6222222222222" style="40" customWidth="1"/>
    <col min="2" max="2" width="10.6222222222222" style="41" customWidth="1"/>
    <col min="3" max="3" width="29.6222222222222" style="40" customWidth="1"/>
    <col min="4" max="4" width="10.6222222222222" style="40" customWidth="1"/>
    <col min="5" max="16380" width="9.12592592592593" style="40" customWidth="1"/>
    <col min="16381" max="16384" width="9.12592592592593" style="40"/>
  </cols>
  <sheetData>
    <row r="1" s="20" customFormat="1" ht="22" customHeight="1" spans="1:2">
      <c r="A1" s="42" t="s">
        <v>91</v>
      </c>
      <c r="B1" s="43"/>
    </row>
    <row r="2" ht="38" customHeight="1" spans="1:8">
      <c r="A2" s="44" t="s">
        <v>92</v>
      </c>
      <c r="B2" s="45"/>
      <c r="C2" s="44"/>
      <c r="D2" s="44"/>
      <c r="E2" s="54"/>
      <c r="F2" s="54"/>
      <c r="G2" s="54"/>
      <c r="H2" s="54"/>
    </row>
    <row r="3" ht="22" customHeight="1" spans="1:8">
      <c r="A3" s="46" t="s">
        <v>93</v>
      </c>
      <c r="B3" s="46"/>
      <c r="C3" s="46"/>
      <c r="D3" s="46"/>
      <c r="E3" s="55"/>
      <c r="F3" s="55"/>
      <c r="G3" s="55"/>
      <c r="H3" s="55"/>
    </row>
    <row r="4" ht="25" customHeight="1" spans="1:9">
      <c r="A4" s="47" t="s">
        <v>94</v>
      </c>
      <c r="B4" s="48" t="s">
        <v>64</v>
      </c>
      <c r="C4" s="47" t="s">
        <v>94</v>
      </c>
      <c r="D4" s="47" t="s">
        <v>64</v>
      </c>
      <c r="E4" s="55"/>
      <c r="F4" s="55"/>
      <c r="G4" s="55"/>
      <c r="H4" s="55"/>
      <c r="I4" s="57"/>
    </row>
    <row r="5" ht="17.1" customHeight="1" spans="1:9">
      <c r="A5" s="17" t="s">
        <v>95</v>
      </c>
      <c r="B5" s="49">
        <v>168</v>
      </c>
      <c r="C5" s="17" t="s">
        <v>96</v>
      </c>
      <c r="D5" s="18">
        <f>D6+D7+D8+D9+D10+D13</f>
        <v>9102</v>
      </c>
      <c r="E5" s="56"/>
      <c r="F5" s="56"/>
      <c r="G5" s="56"/>
      <c r="H5" s="56"/>
      <c r="I5" s="57"/>
    </row>
    <row r="6" ht="17.1" customHeight="1" spans="1:9">
      <c r="A6" s="17" t="s">
        <v>97</v>
      </c>
      <c r="B6" s="49">
        <f>SUM(B7:B8)</f>
        <v>168</v>
      </c>
      <c r="C6" s="17" t="s">
        <v>98</v>
      </c>
      <c r="D6" s="18">
        <v>6</v>
      </c>
      <c r="E6" s="56"/>
      <c r="F6" s="56"/>
      <c r="G6" s="56"/>
      <c r="H6" s="56"/>
      <c r="I6" s="57"/>
    </row>
    <row r="7" ht="17.1" customHeight="1" spans="1:9">
      <c r="A7" s="17" t="s">
        <v>99</v>
      </c>
      <c r="B7" s="49">
        <v>168</v>
      </c>
      <c r="C7" s="17" t="s">
        <v>100</v>
      </c>
      <c r="D7" s="18"/>
      <c r="E7" s="56"/>
      <c r="F7" s="56"/>
      <c r="G7" s="56"/>
      <c r="H7" s="56"/>
      <c r="I7" s="57"/>
    </row>
    <row r="8" ht="17.1" customHeight="1" spans="1:9">
      <c r="A8" s="50"/>
      <c r="B8" s="49"/>
      <c r="C8" s="17" t="s">
        <v>101</v>
      </c>
      <c r="D8" s="18">
        <v>899</v>
      </c>
      <c r="E8" s="56"/>
      <c r="F8" s="56"/>
      <c r="G8" s="56"/>
      <c r="H8" s="56"/>
      <c r="I8" s="57"/>
    </row>
    <row r="9" ht="17.1" customHeight="1" spans="1:9">
      <c r="A9" s="17"/>
      <c r="B9" s="18"/>
      <c r="C9" s="17" t="s">
        <v>102</v>
      </c>
      <c r="D9" s="18">
        <v>44</v>
      </c>
      <c r="E9" s="56"/>
      <c r="F9" s="56"/>
      <c r="G9" s="56"/>
      <c r="H9" s="56"/>
      <c r="I9" s="57"/>
    </row>
    <row r="10" ht="17.1" customHeight="1" spans="1:9">
      <c r="A10" s="17"/>
      <c r="B10" s="18"/>
      <c r="C10" s="17" t="s">
        <v>103</v>
      </c>
      <c r="D10" s="18">
        <v>4548</v>
      </c>
      <c r="E10" s="56"/>
      <c r="F10" s="56"/>
      <c r="G10" s="56"/>
      <c r="H10" s="56"/>
      <c r="I10" s="57"/>
    </row>
    <row r="11" ht="17.1" customHeight="1" spans="1:9">
      <c r="A11" s="17"/>
      <c r="B11" s="18"/>
      <c r="C11" s="17" t="s">
        <v>104</v>
      </c>
      <c r="D11" s="18">
        <v>4548</v>
      </c>
      <c r="E11" s="56"/>
      <c r="F11" s="56"/>
      <c r="G11" s="56"/>
      <c r="H11" s="56"/>
      <c r="I11" s="57"/>
    </row>
    <row r="12" ht="17.1" customHeight="1" spans="1:9">
      <c r="A12" s="17"/>
      <c r="B12" s="18"/>
      <c r="C12" s="17" t="s">
        <v>105</v>
      </c>
      <c r="D12" s="18"/>
      <c r="E12" s="56"/>
      <c r="F12" s="56"/>
      <c r="G12" s="56"/>
      <c r="H12" s="56"/>
      <c r="I12" s="57"/>
    </row>
    <row r="13" ht="17.1" customHeight="1" spans="1:9">
      <c r="A13" s="17"/>
      <c r="B13" s="18"/>
      <c r="C13" s="17" t="s">
        <v>106</v>
      </c>
      <c r="D13" s="18">
        <v>3605</v>
      </c>
      <c r="E13" s="56"/>
      <c r="F13" s="56"/>
      <c r="G13" s="56"/>
      <c r="H13" s="56"/>
      <c r="I13" s="57"/>
    </row>
    <row r="14" ht="17" customHeight="1" spans="1:9">
      <c r="A14" s="17"/>
      <c r="B14" s="18"/>
      <c r="C14" s="17" t="s">
        <v>107</v>
      </c>
      <c r="D14" s="18">
        <v>3605</v>
      </c>
      <c r="E14" s="56"/>
      <c r="F14" s="56"/>
      <c r="G14" s="56"/>
      <c r="H14" s="56"/>
      <c r="I14" s="57"/>
    </row>
    <row r="15" ht="17.1" customHeight="1" spans="1:9">
      <c r="A15" s="15" t="s">
        <v>65</v>
      </c>
      <c r="B15" s="18">
        <f>B5</f>
        <v>168</v>
      </c>
      <c r="C15" s="15" t="s">
        <v>66</v>
      </c>
      <c r="D15" s="18">
        <v>9102</v>
      </c>
      <c r="E15" s="56"/>
      <c r="F15" s="56"/>
      <c r="G15" s="56"/>
      <c r="H15" s="56"/>
      <c r="I15" s="57"/>
    </row>
    <row r="16" ht="17.1" customHeight="1" spans="1:9">
      <c r="A16" s="17" t="s">
        <v>67</v>
      </c>
      <c r="B16" s="18">
        <v>7513</v>
      </c>
      <c r="C16" s="17" t="s">
        <v>68</v>
      </c>
      <c r="D16" s="18">
        <v>12</v>
      </c>
      <c r="E16" s="56"/>
      <c r="F16" s="56"/>
      <c r="G16" s="56"/>
      <c r="H16" s="56"/>
      <c r="I16" s="57"/>
    </row>
    <row r="17" ht="17.1" customHeight="1" spans="1:9">
      <c r="A17" s="17" t="s">
        <v>108</v>
      </c>
      <c r="B17" s="18">
        <v>7513</v>
      </c>
      <c r="C17" s="17"/>
      <c r="D17" s="18"/>
      <c r="E17" s="56"/>
      <c r="F17" s="56"/>
      <c r="G17" s="56"/>
      <c r="H17" s="56"/>
      <c r="I17" s="57"/>
    </row>
    <row r="18" ht="17.1" customHeight="1" spans="1:9">
      <c r="A18" s="17" t="s">
        <v>109</v>
      </c>
      <c r="B18" s="18">
        <v>0</v>
      </c>
      <c r="C18" s="17"/>
      <c r="D18" s="18"/>
      <c r="E18" s="56"/>
      <c r="F18" s="56"/>
      <c r="G18" s="56"/>
      <c r="H18" s="56"/>
      <c r="I18" s="57"/>
    </row>
    <row r="19" ht="17.1" customHeight="1" spans="1:9">
      <c r="A19" s="17" t="s">
        <v>110</v>
      </c>
      <c r="B19" s="18"/>
      <c r="C19" s="17"/>
      <c r="D19" s="18"/>
      <c r="E19" s="56"/>
      <c r="F19" s="56"/>
      <c r="G19" s="56"/>
      <c r="H19" s="56"/>
      <c r="I19" s="57"/>
    </row>
    <row r="20" ht="17.1" customHeight="1" spans="1:9">
      <c r="A20" s="17" t="s">
        <v>111</v>
      </c>
      <c r="B20" s="18"/>
      <c r="C20" s="17"/>
      <c r="D20" s="18"/>
      <c r="E20" s="56"/>
      <c r="F20" s="56"/>
      <c r="G20" s="56"/>
      <c r="H20" s="56"/>
      <c r="I20" s="57"/>
    </row>
    <row r="21" ht="17.1" customHeight="1" spans="1:9">
      <c r="A21" s="17" t="s">
        <v>112</v>
      </c>
      <c r="B21" s="18">
        <v>0</v>
      </c>
      <c r="C21" s="17"/>
      <c r="D21" s="18"/>
      <c r="E21" s="56"/>
      <c r="F21" s="56"/>
      <c r="G21" s="56"/>
      <c r="H21" s="56"/>
      <c r="I21" s="57"/>
    </row>
    <row r="22" ht="17.1" customHeight="1" spans="1:9">
      <c r="A22" s="17" t="s">
        <v>113</v>
      </c>
      <c r="B22" s="18">
        <v>5772</v>
      </c>
      <c r="C22" s="17"/>
      <c r="D22" s="18"/>
      <c r="E22" s="56"/>
      <c r="F22" s="56"/>
      <c r="G22" s="56"/>
      <c r="H22" s="56"/>
      <c r="I22" s="57"/>
    </row>
    <row r="23" ht="17.1" customHeight="1" spans="1:9">
      <c r="A23" s="17" t="s">
        <v>114</v>
      </c>
      <c r="B23" s="18">
        <v>125</v>
      </c>
      <c r="C23" s="17"/>
      <c r="D23" s="18"/>
      <c r="E23" s="56"/>
      <c r="F23" s="56"/>
      <c r="G23" s="56"/>
      <c r="H23" s="56"/>
      <c r="I23" s="57"/>
    </row>
    <row r="24" ht="17.1" customHeight="1" spans="1:9">
      <c r="A24" s="17" t="s">
        <v>115</v>
      </c>
      <c r="B24" s="18">
        <v>0</v>
      </c>
      <c r="C24" s="17"/>
      <c r="D24" s="18"/>
      <c r="E24" s="56"/>
      <c r="F24" s="56"/>
      <c r="G24" s="56"/>
      <c r="H24" s="56"/>
      <c r="I24" s="57"/>
    </row>
    <row r="25" ht="17.1" customHeight="1" spans="1:9">
      <c r="A25" s="17" t="s">
        <v>116</v>
      </c>
      <c r="B25" s="18">
        <v>700</v>
      </c>
      <c r="C25" s="17"/>
      <c r="D25" s="18"/>
      <c r="E25" s="56"/>
      <c r="F25" s="56"/>
      <c r="G25" s="56"/>
      <c r="H25" s="56"/>
      <c r="I25" s="57"/>
    </row>
    <row r="26" ht="17.1" customHeight="1" spans="1:9">
      <c r="A26" s="17" t="s">
        <v>117</v>
      </c>
      <c r="B26" s="18">
        <v>916</v>
      </c>
      <c r="C26" s="17"/>
      <c r="D26" s="18"/>
      <c r="E26" s="56"/>
      <c r="F26" s="56"/>
      <c r="G26" s="56"/>
      <c r="H26" s="56"/>
      <c r="I26" s="57"/>
    </row>
    <row r="27" ht="17.1" customHeight="1" spans="1:9">
      <c r="A27" s="17" t="s">
        <v>118</v>
      </c>
      <c r="B27" s="18">
        <v>0</v>
      </c>
      <c r="C27" s="17"/>
      <c r="D27" s="18"/>
      <c r="E27" s="56"/>
      <c r="F27" s="56"/>
      <c r="G27" s="56"/>
      <c r="H27" s="56"/>
      <c r="I27" s="57"/>
    </row>
    <row r="28" ht="17.1" customHeight="1" spans="1:9">
      <c r="A28" s="17" t="s">
        <v>119</v>
      </c>
      <c r="B28" s="18">
        <v>10885</v>
      </c>
      <c r="C28" s="51"/>
      <c r="D28" s="48"/>
      <c r="E28" s="56"/>
      <c r="F28" s="56"/>
      <c r="G28" s="56"/>
      <c r="H28" s="56"/>
      <c r="I28" s="57"/>
    </row>
    <row r="29" ht="17.1" customHeight="1" spans="1:9">
      <c r="A29" s="17" t="s">
        <v>120</v>
      </c>
      <c r="B29" s="49">
        <v>3437</v>
      </c>
      <c r="C29" s="17" t="s">
        <v>76</v>
      </c>
      <c r="D29" s="18">
        <v>0</v>
      </c>
      <c r="E29" s="56"/>
      <c r="F29" s="56"/>
      <c r="G29" s="56"/>
      <c r="H29" s="56"/>
      <c r="I29" s="57"/>
    </row>
    <row r="30" ht="17.1" customHeight="1" spans="1:9">
      <c r="A30" s="17" t="s">
        <v>121</v>
      </c>
      <c r="B30" s="49">
        <v>14400</v>
      </c>
      <c r="C30" s="17" t="s">
        <v>77</v>
      </c>
      <c r="D30" s="18">
        <v>0</v>
      </c>
      <c r="E30" s="56"/>
      <c r="F30" s="56"/>
      <c r="G30" s="56"/>
      <c r="H30" s="56"/>
      <c r="I30" s="57"/>
    </row>
    <row r="31" ht="17.1" customHeight="1" spans="1:9">
      <c r="A31" s="17" t="s">
        <v>84</v>
      </c>
      <c r="B31" s="49">
        <v>0</v>
      </c>
      <c r="C31" s="17" t="s">
        <v>122</v>
      </c>
      <c r="D31" s="18">
        <v>0</v>
      </c>
      <c r="E31" s="56"/>
      <c r="F31" s="56"/>
      <c r="G31" s="56"/>
      <c r="H31" s="56"/>
      <c r="I31" s="57"/>
    </row>
    <row r="32" ht="17.1" customHeight="1" spans="1:9">
      <c r="A32" s="17"/>
      <c r="B32" s="52"/>
      <c r="C32" s="17" t="s">
        <v>123</v>
      </c>
      <c r="D32" s="18">
        <v>0</v>
      </c>
      <c r="E32" s="56"/>
      <c r="F32" s="56"/>
      <c r="G32" s="56"/>
      <c r="H32" s="56"/>
      <c r="I32" s="57"/>
    </row>
    <row r="33" ht="17.1" customHeight="1" spans="1:9">
      <c r="A33" s="17"/>
      <c r="B33" s="18"/>
      <c r="C33" s="51" t="s">
        <v>124</v>
      </c>
      <c r="D33" s="48">
        <v>27289</v>
      </c>
      <c r="E33" s="56"/>
      <c r="F33" s="56"/>
      <c r="G33" s="56"/>
      <c r="H33" s="56"/>
      <c r="I33" s="57"/>
    </row>
    <row r="34" ht="17.1" customHeight="1" spans="1:9">
      <c r="A34" s="17"/>
      <c r="B34" s="49"/>
      <c r="C34" s="51"/>
      <c r="D34" s="48"/>
      <c r="E34" s="56"/>
      <c r="F34" s="56"/>
      <c r="G34" s="56"/>
      <c r="H34" s="56"/>
      <c r="I34" s="57"/>
    </row>
    <row r="35" ht="17.1" customHeight="1" spans="1:9">
      <c r="A35" s="17"/>
      <c r="B35" s="49"/>
      <c r="C35" s="53"/>
      <c r="D35" s="18"/>
      <c r="E35" s="56"/>
      <c r="F35" s="56"/>
      <c r="G35" s="56"/>
      <c r="H35" s="56"/>
      <c r="I35" s="57"/>
    </row>
    <row r="36" ht="17.1" customHeight="1" spans="1:9">
      <c r="A36" s="17"/>
      <c r="B36" s="49"/>
      <c r="C36" s="53"/>
      <c r="D36" s="18"/>
      <c r="E36" s="56"/>
      <c r="F36" s="56"/>
      <c r="G36" s="56"/>
      <c r="H36" s="56"/>
      <c r="I36" s="57"/>
    </row>
    <row r="37" ht="23" customHeight="1" spans="1:9">
      <c r="A37" s="15" t="s">
        <v>89</v>
      </c>
      <c r="B37" s="18">
        <f>B15+B16+B28+B29+B30</f>
        <v>36403</v>
      </c>
      <c r="C37" s="15" t="s">
        <v>90</v>
      </c>
      <c r="D37" s="18">
        <f>D15+D16+D33</f>
        <v>36403</v>
      </c>
      <c r="E37" s="56"/>
      <c r="F37" s="56"/>
      <c r="G37" s="56"/>
      <c r="H37" s="56"/>
      <c r="I37" s="57"/>
    </row>
  </sheetData>
  <mergeCells count="2">
    <mergeCell ref="A2:D2"/>
    <mergeCell ref="A3:D3"/>
  </mergeCells>
  <pageMargins left="0.826388888888889" right="0.295138888888889" top="0.629861111111111" bottom="0.708333333333333" header="0.393055555555556" footer="0.393055555555556"/>
  <pageSetup paperSize="9" scale="94" firstPageNumber="18" pageOrder="overThenDown" orientation="portrait" useFirstPageNumber="1" horizontalDpi="600"/>
  <headerFooter alignWithMargins="0" scaleWithDoc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25"/>
  <sheetViews>
    <sheetView showZeros="0" view="pageBreakPreview" zoomScaleNormal="100" workbookViewId="0">
      <selection activeCell="A2" sqref="A2:D2"/>
    </sheetView>
  </sheetViews>
  <sheetFormatPr defaultColWidth="9" defaultRowHeight="21"/>
  <cols>
    <col min="1" max="1" width="31.6222222222222" style="22" customWidth="1"/>
    <col min="2" max="2" width="10.6222222222222" style="23" customWidth="1"/>
    <col min="3" max="3" width="31.6222222222222" style="22" customWidth="1"/>
    <col min="4" max="4" width="10.6222222222222" style="23" customWidth="1"/>
    <col min="5" max="5" width="7.62222222222222" style="24" customWidth="1"/>
    <col min="6" max="8" width="9" style="24"/>
    <col min="9" max="245" width="9" style="22"/>
    <col min="246" max="16380" width="9" style="25"/>
  </cols>
  <sheetData>
    <row r="1" s="20" customFormat="1" ht="28" customHeight="1" spans="1:245">
      <c r="A1" s="26" t="s">
        <v>125</v>
      </c>
      <c r="B1" s="27"/>
      <c r="C1" s="28"/>
      <c r="D1" s="27"/>
      <c r="E1" s="33"/>
      <c r="F1" s="33"/>
      <c r="G1" s="33"/>
      <c r="H1" s="33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</row>
    <row r="2" s="21" customFormat="1" ht="39" customHeight="1" spans="1:8">
      <c r="A2" s="29" t="s">
        <v>126</v>
      </c>
      <c r="B2" s="29"/>
      <c r="C2" s="29"/>
      <c r="D2" s="29"/>
      <c r="E2" s="34"/>
      <c r="F2" s="35"/>
      <c r="G2" s="35"/>
      <c r="H2" s="35"/>
    </row>
    <row r="3" s="8" customFormat="1" ht="17" customHeight="1" spans="1:7">
      <c r="A3" s="30"/>
      <c r="B3" s="30"/>
      <c r="C3" s="30"/>
      <c r="D3" s="31" t="s">
        <v>93</v>
      </c>
      <c r="E3" s="36"/>
      <c r="F3" s="36"/>
      <c r="G3" s="36"/>
    </row>
    <row r="4" s="8" customFormat="1" ht="36" customHeight="1" spans="1:8">
      <c r="A4" s="13" t="s">
        <v>94</v>
      </c>
      <c r="B4" s="13" t="s">
        <v>64</v>
      </c>
      <c r="C4" s="13" t="s">
        <v>94</v>
      </c>
      <c r="D4" s="13" t="s">
        <v>64</v>
      </c>
      <c r="E4" s="37"/>
      <c r="F4" s="37"/>
      <c r="G4" s="37"/>
      <c r="H4" s="38"/>
    </row>
    <row r="5" s="8" customFormat="1" ht="27" customHeight="1" spans="1:8">
      <c r="A5" s="17" t="s">
        <v>127</v>
      </c>
      <c r="B5" s="32">
        <v>0</v>
      </c>
      <c r="C5" s="17" t="s">
        <v>128</v>
      </c>
      <c r="D5" s="32">
        <v>141</v>
      </c>
      <c r="E5" s="39"/>
      <c r="F5" s="39"/>
      <c r="G5" s="39"/>
      <c r="H5" s="38"/>
    </row>
    <row r="6" s="8" customFormat="1" ht="27" customHeight="1" spans="1:8">
      <c r="A6" s="17" t="s">
        <v>129</v>
      </c>
      <c r="B6" s="32">
        <v>0</v>
      </c>
      <c r="C6" s="17" t="s">
        <v>130</v>
      </c>
      <c r="D6" s="32">
        <v>0</v>
      </c>
      <c r="E6" s="39"/>
      <c r="F6" s="39"/>
      <c r="G6" s="39"/>
      <c r="H6" s="38"/>
    </row>
    <row r="7" s="8" customFormat="1" ht="27" customHeight="1" spans="1:8">
      <c r="A7" s="17" t="s">
        <v>131</v>
      </c>
      <c r="B7" s="32">
        <v>0</v>
      </c>
      <c r="C7" s="17" t="s">
        <v>132</v>
      </c>
      <c r="D7" s="32">
        <v>0</v>
      </c>
      <c r="E7" s="39"/>
      <c r="F7" s="39"/>
      <c r="G7" s="39"/>
      <c r="H7" s="38"/>
    </row>
    <row r="8" s="8" customFormat="1" ht="27" customHeight="1" spans="1:8">
      <c r="A8" s="17" t="s">
        <v>133</v>
      </c>
      <c r="B8" s="32">
        <v>0</v>
      </c>
      <c r="C8" s="17" t="s">
        <v>134</v>
      </c>
      <c r="D8" s="32">
        <v>0</v>
      </c>
      <c r="E8" s="39"/>
      <c r="F8" s="39"/>
      <c r="G8" s="39"/>
      <c r="H8" s="38"/>
    </row>
    <row r="9" s="8" customFormat="1" ht="27" customHeight="1" spans="1:8">
      <c r="A9" s="17" t="s">
        <v>135</v>
      </c>
      <c r="B9" s="32">
        <v>0</v>
      </c>
      <c r="C9" s="17"/>
      <c r="D9" s="32"/>
      <c r="E9" s="39"/>
      <c r="F9" s="39"/>
      <c r="G9" s="39"/>
      <c r="H9" s="38"/>
    </row>
    <row r="10" s="8" customFormat="1" ht="27" customHeight="1" spans="1:8">
      <c r="A10" s="17"/>
      <c r="B10" s="32"/>
      <c r="C10" s="17"/>
      <c r="D10" s="32"/>
      <c r="E10" s="39"/>
      <c r="F10" s="39"/>
      <c r="G10" s="39"/>
      <c r="H10" s="38"/>
    </row>
    <row r="11" s="8" customFormat="1" ht="27" customHeight="1" spans="1:8">
      <c r="A11" s="17"/>
      <c r="B11" s="32"/>
      <c r="C11" s="17"/>
      <c r="D11" s="32"/>
      <c r="E11" s="39"/>
      <c r="F11" s="39"/>
      <c r="G11" s="39"/>
      <c r="H11" s="38"/>
    </row>
    <row r="12" s="8" customFormat="1" ht="27" customHeight="1" spans="1:8">
      <c r="A12" s="17"/>
      <c r="B12" s="32"/>
      <c r="C12" s="17"/>
      <c r="D12" s="32"/>
      <c r="E12" s="39"/>
      <c r="F12" s="39"/>
      <c r="G12" s="39"/>
      <c r="H12" s="38"/>
    </row>
    <row r="13" s="8" customFormat="1" ht="27" customHeight="1" spans="1:8">
      <c r="A13" s="17"/>
      <c r="B13" s="32"/>
      <c r="C13" s="17"/>
      <c r="D13" s="32"/>
      <c r="E13" s="39"/>
      <c r="F13" s="39"/>
      <c r="G13" s="39"/>
      <c r="H13" s="38"/>
    </row>
    <row r="14" s="8" customFormat="1" ht="27" customHeight="1" spans="1:8">
      <c r="A14" s="15" t="s">
        <v>65</v>
      </c>
      <c r="B14" s="32">
        <v>0</v>
      </c>
      <c r="C14" s="15" t="s">
        <v>66</v>
      </c>
      <c r="D14" s="32">
        <v>141</v>
      </c>
      <c r="E14" s="39"/>
      <c r="F14" s="39"/>
      <c r="G14" s="39"/>
      <c r="H14" s="38"/>
    </row>
    <row r="15" s="8" customFormat="1" ht="27" customHeight="1" spans="1:8">
      <c r="A15" s="17" t="s">
        <v>136</v>
      </c>
      <c r="B15" s="32">
        <v>83</v>
      </c>
      <c r="C15" s="17" t="s">
        <v>68</v>
      </c>
      <c r="D15" s="32">
        <v>0</v>
      </c>
      <c r="E15" s="39"/>
      <c r="F15" s="39"/>
      <c r="G15" s="39"/>
      <c r="H15" s="38"/>
    </row>
    <row r="16" s="8" customFormat="1" ht="27" customHeight="1" spans="1:8">
      <c r="A16" s="17" t="s">
        <v>137</v>
      </c>
      <c r="B16" s="32">
        <v>213</v>
      </c>
      <c r="C16" s="17"/>
      <c r="D16" s="32"/>
      <c r="E16" s="39"/>
      <c r="F16" s="39"/>
      <c r="G16" s="39"/>
      <c r="H16" s="38"/>
    </row>
    <row r="17" s="8" customFormat="1" ht="27" customHeight="1" spans="1:8">
      <c r="A17" s="17" t="s">
        <v>84</v>
      </c>
      <c r="B17" s="32">
        <v>0</v>
      </c>
      <c r="C17" s="17" t="s">
        <v>122</v>
      </c>
      <c r="D17" s="32">
        <v>0</v>
      </c>
      <c r="E17" s="39"/>
      <c r="F17" s="39"/>
      <c r="G17" s="39"/>
      <c r="H17" s="38"/>
    </row>
    <row r="18" s="8" customFormat="1" ht="27" customHeight="1" spans="1:8">
      <c r="A18" s="17"/>
      <c r="B18" s="32"/>
      <c r="C18" s="17" t="s">
        <v>76</v>
      </c>
      <c r="D18" s="32">
        <v>0</v>
      </c>
      <c r="E18" s="39"/>
      <c r="F18" s="39"/>
      <c r="G18" s="39"/>
      <c r="H18" s="38"/>
    </row>
    <row r="19" s="8" customFormat="1" ht="27" customHeight="1" spans="1:8">
      <c r="A19" s="17"/>
      <c r="B19" s="32"/>
      <c r="C19" s="17" t="s">
        <v>138</v>
      </c>
      <c r="D19" s="32">
        <v>155</v>
      </c>
      <c r="E19" s="39"/>
      <c r="F19" s="39"/>
      <c r="G19" s="39"/>
      <c r="H19" s="38"/>
    </row>
    <row r="20" s="8" customFormat="1" ht="27" customHeight="1" spans="1:8">
      <c r="A20" s="17"/>
      <c r="B20" s="32"/>
      <c r="C20" s="17"/>
      <c r="D20" s="32"/>
      <c r="E20" s="39"/>
      <c r="F20" s="39"/>
      <c r="G20" s="39"/>
      <c r="H20" s="38"/>
    </row>
    <row r="21" s="8" customFormat="1" ht="27" customHeight="1" spans="1:8">
      <c r="A21" s="17"/>
      <c r="B21" s="32"/>
      <c r="C21" s="17"/>
      <c r="D21" s="32"/>
      <c r="E21" s="39"/>
      <c r="F21" s="39"/>
      <c r="G21" s="39"/>
      <c r="H21" s="38"/>
    </row>
    <row r="22" s="8" customFormat="1" ht="27" customHeight="1" spans="1:8">
      <c r="A22" s="17"/>
      <c r="B22" s="32"/>
      <c r="C22" s="17"/>
      <c r="D22" s="32"/>
      <c r="E22" s="39"/>
      <c r="F22" s="39"/>
      <c r="G22" s="39"/>
      <c r="H22" s="38"/>
    </row>
    <row r="23" s="8" customFormat="1" ht="27" customHeight="1" spans="1:8">
      <c r="A23" s="17"/>
      <c r="B23" s="32"/>
      <c r="C23" s="17"/>
      <c r="D23" s="32"/>
      <c r="E23" s="39"/>
      <c r="F23" s="39"/>
      <c r="G23" s="39"/>
      <c r="H23" s="38"/>
    </row>
    <row r="24" s="8" customFormat="1" ht="27" customHeight="1" spans="1:8">
      <c r="A24" s="17"/>
      <c r="B24" s="32"/>
      <c r="C24" s="17"/>
      <c r="D24" s="32"/>
      <c r="E24" s="39"/>
      <c r="F24" s="39"/>
      <c r="G24" s="39"/>
      <c r="H24" s="38"/>
    </row>
    <row r="25" s="8" customFormat="1" ht="27" customHeight="1" spans="1:8">
      <c r="A25" s="15" t="s">
        <v>89</v>
      </c>
      <c r="B25" s="32">
        <f>SUM(B15:B24)</f>
        <v>296</v>
      </c>
      <c r="C25" s="15" t="s">
        <v>90</v>
      </c>
      <c r="D25" s="32">
        <v>296</v>
      </c>
      <c r="E25" s="39"/>
      <c r="F25" s="39"/>
      <c r="G25" s="39"/>
      <c r="H25" s="38"/>
    </row>
  </sheetData>
  <mergeCells count="1">
    <mergeCell ref="A2:D2"/>
  </mergeCells>
  <printOptions horizontalCentered="1"/>
  <pageMargins left="0.590277777777778" right="0.590277777777778" top="0.944444444444444" bottom="0.904861111111111" header="0.550694444444444" footer="0.511805555555556"/>
  <pageSetup paperSize="9" scale="89" firstPageNumber="19" orientation="portrait" useFirstPageNumber="1" horizontalDpi="600" vertic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showGridLines="0" showZeros="0" tabSelected="1" workbookViewId="0">
      <selection activeCell="B31" sqref="B31"/>
    </sheetView>
  </sheetViews>
  <sheetFormatPr defaultColWidth="9.14814814814815" defaultRowHeight="21"/>
  <cols>
    <col min="1" max="1" width="29" style="8" customWidth="1"/>
    <col min="2" max="2" width="11.7333333333333" style="8" customWidth="1"/>
    <col min="3" max="3" width="12.037037037037" style="8" customWidth="1"/>
    <col min="4" max="4" width="13.3777777777778" style="8" customWidth="1"/>
    <col min="5" max="5" width="13.8222222222222" style="8" customWidth="1"/>
    <col min="6" max="6" width="13.9851851851852" style="8" customWidth="1"/>
    <col min="7" max="7" width="11.4444444444444" style="8" customWidth="1"/>
    <col min="8" max="8" width="8.53333333333333" style="8" customWidth="1"/>
    <col min="9" max="9" width="9.12592592592593" style="8" customWidth="1"/>
    <col min="10" max="16384" width="9.14814814814815" style="9" customWidth="1"/>
  </cols>
  <sheetData>
    <row r="1" s="7" customFormat="1" ht="24" customHeight="1" spans="1:1">
      <c r="A1" s="10" t="s">
        <v>139</v>
      </c>
    </row>
    <row r="2" s="8" customFormat="1" ht="28" customHeight="1" spans="1:9">
      <c r="A2" s="11" t="s">
        <v>140</v>
      </c>
      <c r="B2" s="11"/>
      <c r="C2" s="11"/>
      <c r="D2" s="11"/>
      <c r="E2" s="11"/>
      <c r="F2" s="11"/>
      <c r="G2" s="11"/>
      <c r="H2" s="11"/>
      <c r="I2" s="11"/>
    </row>
    <row r="3" s="8" customFormat="1" ht="17" customHeight="1" spans="1:9">
      <c r="A3" s="12" t="s">
        <v>93</v>
      </c>
      <c r="B3" s="12"/>
      <c r="C3" s="12"/>
      <c r="D3" s="12"/>
      <c r="E3" s="12"/>
      <c r="F3" s="12"/>
      <c r="G3" s="12"/>
      <c r="H3" s="12"/>
      <c r="I3" s="12"/>
    </row>
    <row r="4" s="8" customFormat="1" ht="12.75" customHeight="1" spans="1:9">
      <c r="A4" s="13" t="s">
        <v>3</v>
      </c>
      <c r="B4" s="14" t="s">
        <v>141</v>
      </c>
      <c r="C4" s="14" t="s">
        <v>142</v>
      </c>
      <c r="D4" s="14" t="s">
        <v>143</v>
      </c>
      <c r="E4" s="14" t="s">
        <v>144</v>
      </c>
      <c r="F4" s="14" t="s">
        <v>145</v>
      </c>
      <c r="G4" s="14" t="s">
        <v>146</v>
      </c>
      <c r="H4" s="14" t="s">
        <v>147</v>
      </c>
      <c r="I4" s="14" t="s">
        <v>148</v>
      </c>
    </row>
    <row r="5" s="8" customFormat="1" ht="36" customHeight="1" spans="1:9">
      <c r="A5" s="15"/>
      <c r="B5" s="16"/>
      <c r="C5" s="16"/>
      <c r="D5" s="16"/>
      <c r="E5" s="16"/>
      <c r="F5" s="16"/>
      <c r="G5" s="16"/>
      <c r="H5" s="16"/>
      <c r="I5" s="16"/>
    </row>
    <row r="6" s="8" customFormat="1" ht="22" customHeight="1" spans="1:9">
      <c r="A6" s="17" t="s">
        <v>149</v>
      </c>
      <c r="B6" s="18">
        <f t="shared" ref="B6:B20" si="0">D6+E6</f>
        <v>26929</v>
      </c>
      <c r="C6" s="18">
        <v>0</v>
      </c>
      <c r="D6" s="18">
        <v>9442</v>
      </c>
      <c r="E6" s="18">
        <v>17487</v>
      </c>
      <c r="F6" s="19">
        <v>0</v>
      </c>
      <c r="G6" s="19">
        <v>0</v>
      </c>
      <c r="H6" s="19">
        <v>0</v>
      </c>
      <c r="I6" s="19"/>
    </row>
    <row r="7" s="8" customFormat="1" ht="22" customHeight="1" spans="1:9">
      <c r="A7" s="17" t="s">
        <v>150</v>
      </c>
      <c r="B7" s="18">
        <f t="shared" si="0"/>
        <v>16147</v>
      </c>
      <c r="C7" s="18">
        <v>0</v>
      </c>
      <c r="D7" s="18">
        <v>6618</v>
      </c>
      <c r="E7" s="18">
        <v>9529</v>
      </c>
      <c r="F7" s="19">
        <v>0</v>
      </c>
      <c r="G7" s="19">
        <v>0</v>
      </c>
      <c r="H7" s="19">
        <v>0</v>
      </c>
      <c r="I7" s="19"/>
    </row>
    <row r="8" s="8" customFormat="1" ht="22" customHeight="1" spans="1:9">
      <c r="A8" s="17" t="s">
        <v>151</v>
      </c>
      <c r="B8" s="18">
        <f t="shared" si="0"/>
        <v>10601</v>
      </c>
      <c r="C8" s="18">
        <v>0</v>
      </c>
      <c r="D8" s="18">
        <v>2689</v>
      </c>
      <c r="E8" s="18">
        <v>7912</v>
      </c>
      <c r="F8" s="19">
        <v>0</v>
      </c>
      <c r="G8" s="19">
        <v>0</v>
      </c>
      <c r="H8" s="19">
        <v>0</v>
      </c>
      <c r="I8" s="19"/>
    </row>
    <row r="9" s="8" customFormat="1" ht="22" customHeight="1" spans="1:9">
      <c r="A9" s="17" t="s">
        <v>152</v>
      </c>
      <c r="B9" s="18">
        <f t="shared" si="0"/>
        <v>101</v>
      </c>
      <c r="C9" s="18">
        <v>0</v>
      </c>
      <c r="D9" s="18">
        <v>91</v>
      </c>
      <c r="E9" s="18">
        <v>10</v>
      </c>
      <c r="F9" s="19">
        <v>0</v>
      </c>
      <c r="G9" s="19">
        <v>0</v>
      </c>
      <c r="H9" s="19">
        <v>0</v>
      </c>
      <c r="I9" s="19"/>
    </row>
    <row r="10" s="8" customFormat="1" ht="22" customHeight="1" spans="1:9">
      <c r="A10" s="17" t="s">
        <v>153</v>
      </c>
      <c r="B10" s="18">
        <f t="shared" si="0"/>
        <v>0</v>
      </c>
      <c r="C10" s="18">
        <v>0</v>
      </c>
      <c r="D10" s="18">
        <v>0</v>
      </c>
      <c r="E10" s="18">
        <v>0</v>
      </c>
      <c r="F10" s="19">
        <v>0</v>
      </c>
      <c r="G10" s="19">
        <v>0</v>
      </c>
      <c r="H10" s="19">
        <v>0</v>
      </c>
      <c r="I10" s="19"/>
    </row>
    <row r="11" s="8" customFormat="1" ht="22" customHeight="1" spans="1:9">
      <c r="A11" s="17" t="s">
        <v>154</v>
      </c>
      <c r="B11" s="18">
        <f t="shared" si="0"/>
        <v>54</v>
      </c>
      <c r="C11" s="18">
        <v>0</v>
      </c>
      <c r="D11" s="18">
        <v>19</v>
      </c>
      <c r="E11" s="18">
        <v>35</v>
      </c>
      <c r="F11" s="19">
        <v>0</v>
      </c>
      <c r="G11" s="19">
        <v>0</v>
      </c>
      <c r="H11" s="19">
        <v>0</v>
      </c>
      <c r="I11" s="19"/>
    </row>
    <row r="12" s="8" customFormat="1" ht="22" customHeight="1" spans="1:9">
      <c r="A12" s="17" t="s">
        <v>155</v>
      </c>
      <c r="B12" s="18">
        <f t="shared" si="0"/>
        <v>26</v>
      </c>
      <c r="C12" s="18">
        <v>0</v>
      </c>
      <c r="D12" s="18">
        <v>25</v>
      </c>
      <c r="E12" s="18">
        <v>1</v>
      </c>
      <c r="F12" s="19">
        <v>0</v>
      </c>
      <c r="G12" s="19">
        <v>0</v>
      </c>
      <c r="H12" s="19">
        <v>0</v>
      </c>
      <c r="I12" s="19"/>
    </row>
    <row r="13" s="8" customFormat="1" ht="22" customHeight="1" spans="1:9">
      <c r="A13" s="17" t="s">
        <v>156</v>
      </c>
      <c r="B13" s="18">
        <f t="shared" si="0"/>
        <v>0</v>
      </c>
      <c r="C13" s="18">
        <v>0</v>
      </c>
      <c r="D13" s="18">
        <v>0</v>
      </c>
      <c r="E13" s="18">
        <v>0</v>
      </c>
      <c r="F13" s="19">
        <v>0</v>
      </c>
      <c r="G13" s="19">
        <v>0</v>
      </c>
      <c r="H13" s="19">
        <v>0</v>
      </c>
      <c r="I13" s="19"/>
    </row>
    <row r="14" s="8" customFormat="1" ht="22" customHeight="1" spans="1:9">
      <c r="A14" s="17" t="s">
        <v>157</v>
      </c>
      <c r="B14" s="18">
        <f t="shared" si="0"/>
        <v>23325</v>
      </c>
      <c r="C14" s="18">
        <v>0</v>
      </c>
      <c r="D14" s="18">
        <v>6235</v>
      </c>
      <c r="E14" s="18">
        <v>17090</v>
      </c>
      <c r="F14" s="19">
        <v>0</v>
      </c>
      <c r="G14" s="19">
        <v>0</v>
      </c>
      <c r="H14" s="19">
        <v>0</v>
      </c>
      <c r="I14" s="19"/>
    </row>
    <row r="15" s="8" customFormat="1" ht="22" customHeight="1" spans="1:9">
      <c r="A15" s="17" t="s">
        <v>158</v>
      </c>
      <c r="B15" s="18">
        <f t="shared" si="0"/>
        <v>23213</v>
      </c>
      <c r="C15" s="18">
        <v>0</v>
      </c>
      <c r="D15" s="18">
        <v>6163</v>
      </c>
      <c r="E15" s="18">
        <v>17050</v>
      </c>
      <c r="F15" s="19">
        <v>0</v>
      </c>
      <c r="G15" s="19">
        <v>0</v>
      </c>
      <c r="H15" s="19">
        <v>0</v>
      </c>
      <c r="I15" s="19"/>
    </row>
    <row r="16" s="8" customFormat="1" ht="22" customHeight="1" spans="1:9">
      <c r="A16" s="17" t="s">
        <v>159</v>
      </c>
      <c r="B16" s="18">
        <f t="shared" si="0"/>
        <v>24</v>
      </c>
      <c r="C16" s="18">
        <v>0</v>
      </c>
      <c r="D16" s="18">
        <v>14</v>
      </c>
      <c r="E16" s="18">
        <v>10</v>
      </c>
      <c r="F16" s="19">
        <v>0</v>
      </c>
      <c r="G16" s="19">
        <v>0</v>
      </c>
      <c r="H16" s="19">
        <v>0</v>
      </c>
      <c r="I16" s="19"/>
    </row>
    <row r="17" s="8" customFormat="1" ht="22" customHeight="1" spans="1:9">
      <c r="A17" s="17" t="s">
        <v>160</v>
      </c>
      <c r="B17" s="18">
        <f t="shared" si="0"/>
        <v>88</v>
      </c>
      <c r="C17" s="18">
        <v>0</v>
      </c>
      <c r="D17" s="18">
        <v>58</v>
      </c>
      <c r="E17" s="18">
        <v>30</v>
      </c>
      <c r="F17" s="19">
        <v>0</v>
      </c>
      <c r="G17" s="19">
        <v>0</v>
      </c>
      <c r="H17" s="19">
        <v>0</v>
      </c>
      <c r="I17" s="19"/>
    </row>
    <row r="18" s="8" customFormat="1" ht="22" customHeight="1" spans="1:9">
      <c r="A18" s="17" t="s">
        <v>161</v>
      </c>
      <c r="B18" s="18">
        <f t="shared" si="0"/>
        <v>0</v>
      </c>
      <c r="C18" s="18">
        <v>0</v>
      </c>
      <c r="D18" s="18">
        <v>0</v>
      </c>
      <c r="E18" s="18">
        <v>0</v>
      </c>
      <c r="F18" s="19">
        <v>0</v>
      </c>
      <c r="G18" s="19">
        <v>0</v>
      </c>
      <c r="H18" s="19">
        <v>0</v>
      </c>
      <c r="I18" s="19"/>
    </row>
    <row r="19" s="8" customFormat="1" ht="22" customHeight="1" spans="1:9">
      <c r="A19" s="17" t="s">
        <v>162</v>
      </c>
      <c r="B19" s="18">
        <f t="shared" si="0"/>
        <v>3604</v>
      </c>
      <c r="C19" s="18">
        <v>0</v>
      </c>
      <c r="D19" s="18">
        <v>3207</v>
      </c>
      <c r="E19" s="18">
        <v>397</v>
      </c>
      <c r="F19" s="19">
        <v>0</v>
      </c>
      <c r="G19" s="19">
        <v>0</v>
      </c>
      <c r="H19" s="19">
        <v>0</v>
      </c>
      <c r="I19" s="19"/>
    </row>
    <row r="20" s="8" customFormat="1" ht="22" customHeight="1" spans="1:9">
      <c r="A20" s="17" t="s">
        <v>163</v>
      </c>
      <c r="B20" s="18">
        <f t="shared" si="0"/>
        <v>29154</v>
      </c>
      <c r="C20" s="18">
        <v>0</v>
      </c>
      <c r="D20" s="18">
        <v>28340</v>
      </c>
      <c r="E20" s="18">
        <v>814</v>
      </c>
      <c r="F20" s="19">
        <v>0</v>
      </c>
      <c r="G20" s="19">
        <v>0</v>
      </c>
      <c r="H20" s="19">
        <v>0</v>
      </c>
      <c r="I20" s="19"/>
    </row>
    <row r="21" s="8" customFormat="1" ht="15.55" customHeight="1"/>
  </sheetData>
  <mergeCells count="11"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86805555555556" right="0.295138888888889" top="0.904861111111111" bottom="0.944444444444444" header="0.393055555555556" footer="0.66875"/>
  <pageSetup paperSize="9" scale="91" firstPageNumber="20" pageOrder="overThenDown" orientation="landscape" useFirstPageNumber="1" horizontalDpi="600"/>
  <headerFooter alignWithMargins="0" scaleWithDoc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9"/>
  <sheetViews>
    <sheetView showGridLines="0" showZeros="0" defaultGridColor="0" colorId="8" workbookViewId="0">
      <selection activeCell="H12" sqref="H12"/>
    </sheetView>
  </sheetViews>
  <sheetFormatPr defaultColWidth="12.1259259259259" defaultRowHeight="17" customHeight="1" outlineLevelCol="2"/>
  <cols>
    <col min="1" max="3" width="40.1259259259259" style="1" customWidth="1"/>
    <col min="4" max="16384" width="12.1259259259259" style="1"/>
  </cols>
  <sheetData>
    <row r="1" ht="21" customHeight="1" spans="1:1">
      <c r="A1" s="2" t="s">
        <v>164</v>
      </c>
    </row>
    <row r="2" ht="24" customHeight="1" spans="1:3">
      <c r="A2" s="3" t="s">
        <v>165</v>
      </c>
      <c r="B2" s="3"/>
      <c r="C2" s="3"/>
    </row>
    <row r="3" ht="17.25" customHeight="1" spans="1:3">
      <c r="A3" s="4" t="s">
        <v>93</v>
      </c>
      <c r="B3" s="4"/>
      <c r="C3" s="4"/>
    </row>
    <row r="4" ht="23.25" customHeight="1" spans="1:3">
      <c r="A4" s="5" t="s">
        <v>166</v>
      </c>
      <c r="B4" s="5" t="s">
        <v>167</v>
      </c>
      <c r="C4" s="5" t="s">
        <v>64</v>
      </c>
    </row>
    <row r="5" ht="24.75" customHeight="1" spans="1:3">
      <c r="A5" s="6" t="s">
        <v>168</v>
      </c>
      <c r="B5" s="5"/>
      <c r="C5" s="5">
        <v>154475</v>
      </c>
    </row>
    <row r="6" ht="24.75" customHeight="1" spans="1:3">
      <c r="A6" s="6" t="s">
        <v>169</v>
      </c>
      <c r="B6" s="5"/>
      <c r="C6" s="5">
        <v>51275</v>
      </c>
    </row>
    <row r="7" ht="24.75" customHeight="1" spans="1:3">
      <c r="A7" s="6" t="s">
        <v>170</v>
      </c>
      <c r="B7" s="5"/>
      <c r="C7" s="5">
        <v>103200</v>
      </c>
    </row>
    <row r="8" ht="24.75" customHeight="1" spans="1:3">
      <c r="A8" s="6" t="s">
        <v>171</v>
      </c>
      <c r="B8" s="5">
        <v>171082</v>
      </c>
      <c r="C8" s="5"/>
    </row>
    <row r="9" ht="24.75" customHeight="1" spans="1:3">
      <c r="A9" s="6" t="s">
        <v>169</v>
      </c>
      <c r="B9" s="5">
        <v>53482</v>
      </c>
      <c r="C9" s="5"/>
    </row>
    <row r="10" ht="24.75" customHeight="1" spans="1:3">
      <c r="A10" s="6" t="s">
        <v>170</v>
      </c>
      <c r="B10" s="5">
        <v>117600</v>
      </c>
      <c r="C10" s="5"/>
    </row>
    <row r="11" ht="24.75" customHeight="1" spans="1:3">
      <c r="A11" s="6" t="s">
        <v>172</v>
      </c>
      <c r="B11" s="5"/>
      <c r="C11" s="5">
        <v>26050</v>
      </c>
    </row>
    <row r="12" ht="24.75" customHeight="1" spans="1:3">
      <c r="A12" s="6" t="s">
        <v>169</v>
      </c>
      <c r="B12" s="5"/>
      <c r="C12" s="5">
        <v>11650</v>
      </c>
    </row>
    <row r="13" ht="24.75" customHeight="1" spans="1:3">
      <c r="A13" s="6" t="s">
        <v>170</v>
      </c>
      <c r="B13" s="5"/>
      <c r="C13" s="5">
        <v>14400</v>
      </c>
    </row>
    <row r="14" ht="24.75" customHeight="1" spans="1:3">
      <c r="A14" s="6" t="s">
        <v>173</v>
      </c>
      <c r="B14" s="5"/>
      <c r="C14" s="5">
        <v>10500</v>
      </c>
    </row>
    <row r="15" ht="24.75" customHeight="1" spans="1:3">
      <c r="A15" s="6" t="s">
        <v>169</v>
      </c>
      <c r="B15" s="5"/>
      <c r="C15" s="5">
        <v>10500</v>
      </c>
    </row>
    <row r="16" ht="24.75" customHeight="1" spans="1:3">
      <c r="A16" s="6" t="s">
        <v>170</v>
      </c>
      <c r="B16" s="5"/>
      <c r="C16" s="5"/>
    </row>
    <row r="17" ht="24.75" customHeight="1" spans="1:3">
      <c r="A17" s="6" t="s">
        <v>174</v>
      </c>
      <c r="B17" s="5"/>
      <c r="C17" s="5">
        <v>170025</v>
      </c>
    </row>
    <row r="18" ht="24.75" customHeight="1" spans="1:3">
      <c r="A18" s="6" t="s">
        <v>169</v>
      </c>
      <c r="B18" s="5"/>
      <c r="C18" s="5">
        <v>52425</v>
      </c>
    </row>
    <row r="19" ht="24.75" customHeight="1" spans="1:3">
      <c r="A19" s="6" t="s">
        <v>170</v>
      </c>
      <c r="B19" s="5"/>
      <c r="C19" s="5">
        <v>117600</v>
      </c>
    </row>
  </sheetData>
  <sheetProtection autoFilter="0" objects="1"/>
  <mergeCells count="2">
    <mergeCell ref="A2:C2"/>
    <mergeCell ref="A3:C3"/>
  </mergeCells>
  <printOptions horizontalCentered="1"/>
  <pageMargins left="0.751388888888889" right="0.751388888888889" top="0.550694444444444" bottom="1" header="0.275" footer="0.5"/>
  <pageSetup paperSize="1" scale="84" firstPageNumber="21" pageOrder="overThenDown" orientation="landscape" blackAndWhite="1" useFirstPageNumber="1" horizontalDpi="600"/>
  <headerFooter>
    <oddFooter>&amp;C&amp;P</oddFooter>
    <evenHeader>&amp;C@$</evenHeader>
    <evenFooter>&amp;C@&amp;- &amp;P&amp;-$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2024年区级一般公共预算收入完成</vt:lpstr>
      <vt:lpstr>2024年区级一般公共预算支出完成情况表</vt:lpstr>
      <vt:lpstr>2024年双清区一般公共预算收支决算平衡表</vt:lpstr>
      <vt:lpstr>2024年双清区政府性基金预算收支情况表</vt:lpstr>
      <vt:lpstr>2024年双清区国有资本经营预算收支总表</vt:lpstr>
      <vt:lpstr>2024年度双清区社会保险基金预算收支情况表</vt:lpstr>
      <vt:lpstr>2024年度双清区地方政府债务余额情况表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2019-03-22T17:31:00Z</dcterms:created>
  <dcterms:modified xsi:type="dcterms:W3CDTF">2025-09-05T11:18:41Z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6728CE103A5A4613913708C7453B8C69_13</vt:lpwstr>
  </property>
</Properties>
</file>