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一般公共预算收入预算草案" sheetId="1" r:id="rId1"/>
  </sheets>
  <calcPr calcId="144525"/>
</workbook>
</file>

<file path=xl/sharedStrings.xml><?xml version="1.0" encoding="utf-8"?>
<sst xmlns="http://schemas.openxmlformats.org/spreadsheetml/2006/main" count="53" uniqueCount="50">
  <si>
    <t xml:space="preserve">2021年双清区一般公共预算收入预算草案 </t>
  </si>
  <si>
    <t>单位：万元</t>
  </si>
  <si>
    <t>项目</t>
  </si>
  <si>
    <t>2019年
完成数</t>
  </si>
  <si>
    <t>2020年调整预算数</t>
  </si>
  <si>
    <t>2020年预计完成数</t>
  </si>
  <si>
    <t>2021年
预算数</t>
  </si>
  <si>
    <t>2021年
增减额</t>
  </si>
  <si>
    <t>2021年增长%</t>
  </si>
  <si>
    <t>备注</t>
  </si>
  <si>
    <t>一、税收收入</t>
  </si>
  <si>
    <t>1、增值税</t>
  </si>
  <si>
    <t>2、改征增值税</t>
  </si>
  <si>
    <t>3、企业所得税</t>
  </si>
  <si>
    <t>4、个人所得税</t>
  </si>
  <si>
    <t>5、资源税</t>
  </si>
  <si>
    <t>6、城市维护建设税</t>
  </si>
  <si>
    <t>7、房产税</t>
  </si>
  <si>
    <t>8、印花税</t>
  </si>
  <si>
    <t>9、城镇土地使用税</t>
  </si>
  <si>
    <t>10、土地增值税</t>
  </si>
  <si>
    <t>11、车船税</t>
  </si>
  <si>
    <t>12、耕地占用税</t>
  </si>
  <si>
    <t>13、契税</t>
  </si>
  <si>
    <t>14、环境保护税</t>
  </si>
  <si>
    <t>15、其他税收收入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</si>
  <si>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</si>
  <si>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</si>
  <si>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</si>
  <si>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</si>
  <si>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</si>
  <si>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</si>
  <si>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>6、其他收入</t>
  </si>
  <si>
    <t>地方收入合计</t>
  </si>
  <si>
    <t>（一)上划中央收入小计</t>
  </si>
  <si>
    <t>1、上划中央增值税</t>
  </si>
  <si>
    <t>2、上划中央改征增值税</t>
  </si>
  <si>
    <t>3、上划中央企业所得税</t>
  </si>
  <si>
    <t>4、上划中央个人所得税</t>
  </si>
  <si>
    <t>（二)上划省级收入小计</t>
  </si>
  <si>
    <t>1、上划省增值税</t>
  </si>
  <si>
    <t>2、上划省改征增值税</t>
  </si>
  <si>
    <t>3、上划省企业所得税</t>
  </si>
  <si>
    <t>4、上划省个人所得税</t>
  </si>
  <si>
    <t>5、上划省资源税</t>
  </si>
  <si>
    <t>6、上划省城镇土地使用税</t>
  </si>
  <si>
    <t>7、上划省环境保护税</t>
  </si>
  <si>
    <t>三、上划收入合计</t>
  </si>
  <si>
    <t>财政总收入</t>
  </si>
  <si>
    <t>税收占地方收入比例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</si>
</sst>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_Ѐ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name val="黑体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Border="1" applyAlignment="1">
      <alignment vertical="center" shrinkToFit="1"/>
    </xf>
    <xf numFmtId="0" fontId="3" fillId="2" borderId="0" xfId="50" applyFont="1" applyFill="1" applyAlignment="1">
      <alignment vertical="center" shrinkToFit="1"/>
    </xf>
    <xf numFmtId="0" fontId="3" fillId="2" borderId="0" xfId="50" applyFont="1" applyFill="1" applyAlignment="1">
      <alignment horizontal="right" vertical="center" wrapText="1"/>
    </xf>
    <xf numFmtId="0" fontId="3" fillId="2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right" vertical="center" wrapText="1"/>
    </xf>
    <xf numFmtId="0" fontId="5" fillId="2" borderId="1" xfId="50" applyFont="1" applyFill="1" applyBorder="1" applyAlignment="1">
      <alignment horizontal="center" vertical="center" shrinkToFit="1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 shrinkToFit="1"/>
    </xf>
    <xf numFmtId="0" fontId="6" fillId="2" borderId="1" xfId="50" applyFont="1" applyFill="1" applyBorder="1" applyAlignment="1">
      <alignment vertical="center" wrapText="1"/>
    </xf>
    <xf numFmtId="1" fontId="6" fillId="2" borderId="1" xfId="50" applyNumberFormat="1" applyFont="1" applyFill="1" applyBorder="1" applyAlignment="1">
      <alignment vertical="center" shrinkToFit="1"/>
    </xf>
    <xf numFmtId="1" fontId="6" fillId="0" borderId="1" xfId="50" applyNumberFormat="1" applyFont="1" applyFill="1" applyBorder="1" applyAlignment="1">
      <alignment vertical="center" shrinkToFit="1"/>
    </xf>
    <xf numFmtId="10" fontId="6" fillId="2" borderId="1" xfId="11" applyNumberFormat="1" applyFont="1" applyFill="1" applyBorder="1" applyAlignment="1">
      <alignment horizontal="right" vertical="center" shrinkToFit="1"/>
    </xf>
    <xf numFmtId="0" fontId="6" fillId="2" borderId="1" xfId="50" applyFont="1" applyFill="1" applyBorder="1" applyAlignment="1">
      <alignment vertical="center"/>
    </xf>
    <xf numFmtId="0" fontId="6" fillId="2" borderId="1" xfId="50" applyFont="1" applyFill="1" applyBorder="1" applyAlignment="1">
      <alignment horizontal="left" vertical="center" wrapText="1"/>
    </xf>
    <xf numFmtId="1" fontId="6" fillId="2" borderId="1" xfId="49" applyNumberFormat="1" applyFont="1" applyFill="1" applyBorder="1" applyAlignment="1">
      <alignment vertical="center" shrinkToFit="1"/>
    </xf>
    <xf numFmtId="1" fontId="6" fillId="0" borderId="1" xfId="49" applyNumberFormat="1" applyFont="1" applyFill="1" applyBorder="1" applyAlignment="1">
      <alignment vertical="center" shrinkToFit="1"/>
    </xf>
    <xf numFmtId="9" fontId="6" fillId="2" borderId="1" xfId="11" applyNumberFormat="1" applyFont="1" applyFill="1" applyBorder="1" applyAlignment="1">
      <alignment horizontal="right" vertical="center" shrinkToFit="1"/>
    </xf>
    <xf numFmtId="0" fontId="7" fillId="2" borderId="1" xfId="50" applyFont="1" applyFill="1" applyBorder="1" applyAlignment="1">
      <alignment horizontal="center" vertical="center" wrapText="1"/>
    </xf>
    <xf numFmtId="1" fontId="7" fillId="0" borderId="1" xfId="50" applyNumberFormat="1" applyFont="1" applyFill="1" applyBorder="1" applyAlignment="1">
      <alignment vertical="center" shrinkToFit="1"/>
    </xf>
    <xf numFmtId="10" fontId="7" fillId="2" borderId="1" xfId="11" applyNumberFormat="1" applyFont="1" applyFill="1" applyBorder="1" applyAlignment="1">
      <alignment horizontal="right" vertical="center" shrinkToFit="1"/>
    </xf>
    <xf numFmtId="0" fontId="7" fillId="2" borderId="1" xfId="50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2" fontId="6" fillId="0" borderId="1" xfId="49" applyNumberFormat="1" applyFont="1" applyFill="1" applyBorder="1" applyAlignment="1">
      <alignment vertical="center" shrinkToFit="1"/>
    </xf>
    <xf numFmtId="0" fontId="6" fillId="2" borderId="1" xfId="50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vertical="center" shrinkToFit="1"/>
    </xf>
    <xf numFmtId="0" fontId="6" fillId="2" borderId="1" xfId="50" applyFont="1" applyFill="1" applyBorder="1" applyAlignment="1">
      <alignment vertical="center" shrinkToFit="1"/>
    </xf>
    <xf numFmtId="10" fontId="6" fillId="2" borderId="1" xfId="50" applyNumberFormat="1" applyFont="1" applyFill="1" applyBorder="1" applyAlignment="1">
      <alignment vertical="center" shrinkToFit="1"/>
    </xf>
    <xf numFmtId="0" fontId="6" fillId="2" borderId="1" xfId="50" applyFont="1" applyFill="1" applyBorder="1" applyAlignment="1">
      <alignment horizontal="right" vertical="center"/>
    </xf>
    <xf numFmtId="0" fontId="8" fillId="2" borderId="1" xfId="50" applyFont="1" applyFill="1" applyBorder="1" applyAlignment="1">
      <alignment vertical="center" wrapText="1"/>
    </xf>
    <xf numFmtId="1" fontId="8" fillId="0" borderId="1" xfId="50" applyNumberFormat="1" applyFont="1" applyFill="1" applyBorder="1" applyAlignment="1">
      <alignment vertical="center" shrinkToFit="1"/>
    </xf>
    <xf numFmtId="1" fontId="8" fillId="2" borderId="1" xfId="50" applyNumberFormat="1" applyFont="1" applyFill="1" applyBorder="1" applyAlignment="1">
      <alignment vertical="center" shrinkToFit="1"/>
    </xf>
    <xf numFmtId="9" fontId="8" fillId="2" borderId="1" xfId="11" applyNumberFormat="1" applyFont="1" applyFill="1" applyBorder="1" applyAlignment="1">
      <alignment horizontal="right" vertical="center" shrinkToFit="1"/>
    </xf>
    <xf numFmtId="0" fontId="8" fillId="2" borderId="1" xfId="50" applyFont="1" applyFill="1" applyBorder="1" applyAlignment="1">
      <alignment vertical="center"/>
    </xf>
    <xf numFmtId="0" fontId="8" fillId="2" borderId="1" xfId="5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vertical="center"/>
    </xf>
    <xf numFmtId="0" fontId="8" fillId="2" borderId="1" xfId="50" applyFont="1" applyFill="1" applyBorder="1" applyAlignment="1">
      <alignment horizontal="center" vertical="center" shrinkToFit="1"/>
    </xf>
    <xf numFmtId="10" fontId="8" fillId="2" borderId="1" xfId="50" applyNumberFormat="1" applyFont="1" applyFill="1" applyBorder="1" applyAlignment="1">
      <alignment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4" workbookViewId="0">
      <selection activeCell="F46" sqref="F46"/>
    </sheetView>
  </sheetViews>
  <sheetFormatPr defaultColWidth="12.25" defaultRowHeight="13.5" outlineLevelCol="7"/>
  <cols>
    <col min="1" max="1" width="28.25" customWidth="1"/>
    <col min="2" max="7" width="10.5" customWidth="1"/>
    <col min="8" max="8" width="7.25" customWidth="1"/>
    <col min="9" max="16384" width="12.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/>
      <c r="B2" s="4"/>
      <c r="C2" s="5"/>
      <c r="D2" s="5"/>
      <c r="E2" s="5"/>
      <c r="F2" s="6"/>
      <c r="G2" s="7" t="s">
        <v>1</v>
      </c>
      <c r="H2" s="7"/>
    </row>
    <row r="3" s="1" customFormat="1" ht="60.75" spans="1:8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8" t="s">
        <v>9</v>
      </c>
    </row>
    <row r="4" ht="21" customHeight="1" spans="1:8">
      <c r="A4" s="11" t="s">
        <v>10</v>
      </c>
      <c r="B4" s="12">
        <f t="shared" ref="B4:F4" si="0">SUM(B5:B19)</f>
        <v>23007</v>
      </c>
      <c r="C4" s="13">
        <f t="shared" si="0"/>
        <v>25096</v>
      </c>
      <c r="D4" s="13">
        <f t="shared" si="0"/>
        <v>20670</v>
      </c>
      <c r="E4" s="13">
        <f t="shared" si="0"/>
        <v>23158.8</v>
      </c>
      <c r="F4" s="12">
        <f t="shared" si="0"/>
        <v>2488.8</v>
      </c>
      <c r="G4" s="14">
        <f t="shared" ref="G4:G8" si="1">F4/D4</f>
        <v>0.120406386066763</v>
      </c>
      <c r="H4" s="15"/>
    </row>
    <row r="5" ht="21" customHeight="1" spans="1:8">
      <c r="A5" s="16" t="s">
        <v>11</v>
      </c>
      <c r="B5" s="17">
        <v>3559</v>
      </c>
      <c r="C5" s="18">
        <v>3666</v>
      </c>
      <c r="D5" s="18">
        <v>3203</v>
      </c>
      <c r="E5" s="18">
        <v>3523</v>
      </c>
      <c r="F5" s="12">
        <f t="shared" ref="F5:F8" si="2">E5-D5</f>
        <v>320</v>
      </c>
      <c r="G5" s="14">
        <f t="shared" si="1"/>
        <v>0.0999063378083047</v>
      </c>
      <c r="H5" s="15"/>
    </row>
    <row r="6" ht="21" customHeight="1" spans="1:8">
      <c r="A6" s="16" t="s">
        <v>12</v>
      </c>
      <c r="B6" s="17">
        <v>7300</v>
      </c>
      <c r="C6" s="18">
        <v>7519</v>
      </c>
      <c r="D6" s="18">
        <v>6570</v>
      </c>
      <c r="E6" s="18">
        <v>7227</v>
      </c>
      <c r="F6" s="12">
        <f t="shared" si="2"/>
        <v>657</v>
      </c>
      <c r="G6" s="14">
        <f t="shared" si="1"/>
        <v>0.1</v>
      </c>
      <c r="H6" s="15"/>
    </row>
    <row r="7" ht="21" customHeight="1" spans="1:8">
      <c r="A7" s="16" t="s">
        <v>13</v>
      </c>
      <c r="B7" s="17">
        <v>1971</v>
      </c>
      <c r="C7" s="18">
        <v>2030</v>
      </c>
      <c r="D7" s="18">
        <v>1774</v>
      </c>
      <c r="E7" s="18">
        <v>1950</v>
      </c>
      <c r="F7" s="12">
        <f t="shared" si="2"/>
        <v>176</v>
      </c>
      <c r="G7" s="14">
        <f t="shared" si="1"/>
        <v>0.0992108229988726</v>
      </c>
      <c r="H7" s="15"/>
    </row>
    <row r="8" ht="21" customHeight="1" spans="1:8">
      <c r="A8" s="16" t="s">
        <v>14</v>
      </c>
      <c r="B8" s="17">
        <v>621</v>
      </c>
      <c r="C8" s="18">
        <v>640</v>
      </c>
      <c r="D8" s="18">
        <v>559</v>
      </c>
      <c r="E8" s="18">
        <v>615</v>
      </c>
      <c r="F8" s="12">
        <f t="shared" si="2"/>
        <v>56</v>
      </c>
      <c r="G8" s="14">
        <f t="shared" si="1"/>
        <v>0.100178890876565</v>
      </c>
      <c r="H8" s="15"/>
    </row>
    <row r="9" ht="21" customHeight="1" spans="1:8">
      <c r="A9" s="16" t="s">
        <v>15</v>
      </c>
      <c r="B9" s="17"/>
      <c r="C9" s="18"/>
      <c r="D9" s="18"/>
      <c r="E9" s="18">
        <f t="shared" ref="E9:E11" si="3">D9*1.12</f>
        <v>0</v>
      </c>
      <c r="F9" s="12"/>
      <c r="G9" s="14"/>
      <c r="H9" s="15"/>
    </row>
    <row r="10" ht="21" customHeight="1" spans="1:8">
      <c r="A10" s="16" t="s">
        <v>16</v>
      </c>
      <c r="B10" s="17">
        <v>813</v>
      </c>
      <c r="C10" s="18">
        <v>977</v>
      </c>
      <c r="D10" s="18">
        <v>732</v>
      </c>
      <c r="E10" s="18">
        <f t="shared" si="3"/>
        <v>819.84</v>
      </c>
      <c r="F10" s="12">
        <f t="shared" ref="F10:F16" si="4">E10-D10</f>
        <v>87.84</v>
      </c>
      <c r="G10" s="14">
        <f t="shared" ref="G10:G16" si="5">F10/D10</f>
        <v>0.12</v>
      </c>
      <c r="H10" s="15"/>
    </row>
    <row r="11" ht="21" customHeight="1" spans="1:8">
      <c r="A11" s="16" t="s">
        <v>17</v>
      </c>
      <c r="B11" s="17">
        <v>843</v>
      </c>
      <c r="C11" s="18">
        <v>1012</v>
      </c>
      <c r="D11" s="18">
        <v>759</v>
      </c>
      <c r="E11" s="18">
        <f t="shared" si="3"/>
        <v>850.08</v>
      </c>
      <c r="F11" s="12">
        <f t="shared" si="4"/>
        <v>91.08</v>
      </c>
      <c r="G11" s="14">
        <f t="shared" si="5"/>
        <v>0.12</v>
      </c>
      <c r="H11" s="15"/>
    </row>
    <row r="12" ht="21" customHeight="1" spans="1:8">
      <c r="A12" s="16" t="s">
        <v>18</v>
      </c>
      <c r="B12" s="17">
        <v>671</v>
      </c>
      <c r="C12" s="18">
        <v>806</v>
      </c>
      <c r="D12" s="18">
        <v>604</v>
      </c>
      <c r="E12" s="18">
        <v>696</v>
      </c>
      <c r="F12" s="12">
        <f t="shared" si="4"/>
        <v>92</v>
      </c>
      <c r="G12" s="14">
        <f t="shared" si="5"/>
        <v>0.152317880794702</v>
      </c>
      <c r="H12" s="15"/>
    </row>
    <row r="13" ht="21" customHeight="1" spans="1:8">
      <c r="A13" s="16" t="s">
        <v>19</v>
      </c>
      <c r="B13" s="17">
        <v>675</v>
      </c>
      <c r="C13" s="18">
        <v>820</v>
      </c>
      <c r="D13" s="18">
        <v>608</v>
      </c>
      <c r="E13" s="18">
        <f>D13*1.12</f>
        <v>680.96</v>
      </c>
      <c r="F13" s="12">
        <f t="shared" si="4"/>
        <v>72.96</v>
      </c>
      <c r="G13" s="14">
        <f t="shared" si="5"/>
        <v>0.12</v>
      </c>
      <c r="H13" s="15"/>
    </row>
    <row r="14" ht="21" customHeight="1" spans="1:8">
      <c r="A14" s="16" t="s">
        <v>20</v>
      </c>
      <c r="B14" s="17">
        <v>5197</v>
      </c>
      <c r="C14" s="18">
        <v>6000</v>
      </c>
      <c r="D14" s="18">
        <v>4643</v>
      </c>
      <c r="E14" s="18">
        <v>5382</v>
      </c>
      <c r="F14" s="12">
        <f t="shared" si="4"/>
        <v>739</v>
      </c>
      <c r="G14" s="14">
        <f t="shared" si="5"/>
        <v>0.159164333405126</v>
      </c>
      <c r="H14" s="15"/>
    </row>
    <row r="15" ht="21" customHeight="1" spans="1:8">
      <c r="A15" s="16" t="s">
        <v>21</v>
      </c>
      <c r="B15" s="17">
        <v>990</v>
      </c>
      <c r="C15" s="18">
        <v>1188</v>
      </c>
      <c r="D15" s="18">
        <v>891</v>
      </c>
      <c r="E15" s="18">
        <f>D15*1.12</f>
        <v>997.92</v>
      </c>
      <c r="F15" s="12">
        <f t="shared" si="4"/>
        <v>106.92</v>
      </c>
      <c r="G15" s="14">
        <f t="shared" si="5"/>
        <v>0.12</v>
      </c>
      <c r="H15" s="15"/>
    </row>
    <row r="16" ht="21" customHeight="1" spans="1:8">
      <c r="A16" s="16" t="s">
        <v>22</v>
      </c>
      <c r="B16" s="17">
        <v>365</v>
      </c>
      <c r="C16" s="18">
        <v>438</v>
      </c>
      <c r="D16" s="18">
        <v>327</v>
      </c>
      <c r="E16" s="18">
        <v>417</v>
      </c>
      <c r="F16" s="12">
        <f t="shared" si="4"/>
        <v>90</v>
      </c>
      <c r="G16" s="14">
        <f t="shared" si="5"/>
        <v>0.275229357798165</v>
      </c>
      <c r="H16" s="15"/>
    </row>
    <row r="17" ht="21" customHeight="1" spans="1:8">
      <c r="A17" s="16" t="s">
        <v>23</v>
      </c>
      <c r="B17" s="17"/>
      <c r="C17" s="18"/>
      <c r="D17" s="18"/>
      <c r="E17" s="18"/>
      <c r="F17" s="12"/>
      <c r="G17" s="19"/>
      <c r="H17" s="15"/>
    </row>
    <row r="18" ht="21" customHeight="1" spans="1:8">
      <c r="A18" s="16" t="s">
        <v>24</v>
      </c>
      <c r="B18" s="17"/>
      <c r="C18" s="18"/>
      <c r="D18" s="18"/>
      <c r="E18" s="18"/>
      <c r="F18" s="12"/>
      <c r="G18" s="19"/>
      <c r="H18" s="15"/>
    </row>
    <row r="19" ht="21" customHeight="1" spans="1:8">
      <c r="A19" s="16" t="s">
        <v>25</v>
      </c>
      <c r="B19" s="17">
        <v>2</v>
      </c>
      <c r="C19" s="18"/>
      <c r="D19" s="18"/>
      <c r="E19" s="18"/>
      <c r="F19" s="12"/>
      <c r="G19" s="19"/>
      <c r="H19" s="15"/>
    </row>
    <row r="20" ht="21" customHeight="1" spans="1:8">
      <c r="A20" s="11" t="s">
        <v>26</v>
      </c>
      <c r="B20" s="12">
        <f t="shared" ref="B20:F20" si="6">SUM(B21:B26)</f>
        <v>12720</v>
      </c>
      <c r="C20" s="13">
        <f t="shared" si="6"/>
        <v>10739</v>
      </c>
      <c r="D20" s="13">
        <f t="shared" si="6"/>
        <v>7330</v>
      </c>
      <c r="E20" s="13">
        <f t="shared" si="6"/>
        <v>7640.8</v>
      </c>
      <c r="F20" s="12">
        <f t="shared" si="6"/>
        <v>310.8</v>
      </c>
      <c r="G20" s="14">
        <f t="shared" ref="G20:G23" si="7">F20/D20</f>
        <v>0.0424010914051842</v>
      </c>
      <c r="H20" s="15"/>
    </row>
    <row r="21" ht="21" customHeight="1" spans="1:8">
      <c r="A21" s="16" t="s">
        <v>27</v>
      </c>
      <c r="B21" s="17">
        <v>2086</v>
      </c>
      <c r="C21" s="18">
        <v>2590</v>
      </c>
      <c r="D21" s="18">
        <v>2590</v>
      </c>
      <c r="E21" s="18">
        <f>D21*1.12</f>
        <v>2900.8</v>
      </c>
      <c r="F21" s="12">
        <f t="shared" ref="F21:F23" si="8">E21-D21</f>
        <v>310.8</v>
      </c>
      <c r="G21" s="14">
        <f t="shared" si="7"/>
        <v>0.12</v>
      </c>
      <c r="H21" s="15"/>
    </row>
    <row r="22" ht="21" customHeight="1" spans="1:8">
      <c r="A22" s="16" t="s">
        <v>28</v>
      </c>
      <c r="B22" s="17">
        <v>211</v>
      </c>
      <c r="C22" s="18">
        <v>211</v>
      </c>
      <c r="D22" s="18">
        <v>850</v>
      </c>
      <c r="E22" s="18">
        <v>850</v>
      </c>
      <c r="F22" s="12">
        <f t="shared" si="8"/>
        <v>0</v>
      </c>
      <c r="G22" s="19">
        <f t="shared" si="7"/>
        <v>0</v>
      </c>
      <c r="H22" s="15"/>
    </row>
    <row r="23" ht="21" customHeight="1" spans="1:8">
      <c r="A23" s="16" t="s">
        <v>29</v>
      </c>
      <c r="B23" s="17">
        <v>1300</v>
      </c>
      <c r="C23" s="18">
        <v>1300</v>
      </c>
      <c r="D23" s="18">
        <v>1200</v>
      </c>
      <c r="E23" s="18">
        <v>1200</v>
      </c>
      <c r="F23" s="12">
        <f t="shared" si="8"/>
        <v>0</v>
      </c>
      <c r="G23" s="19">
        <f t="shared" si="7"/>
        <v>0</v>
      </c>
      <c r="H23" s="15"/>
    </row>
    <row r="24" ht="21" customHeight="1" spans="1:8">
      <c r="A24" s="16" t="s">
        <v>30</v>
      </c>
      <c r="B24" s="17"/>
      <c r="C24" s="18"/>
      <c r="D24" s="18"/>
      <c r="E24" s="18"/>
      <c r="F24" s="12"/>
      <c r="G24" s="19"/>
      <c r="H24" s="15"/>
    </row>
    <row r="25" ht="21" customHeight="1" spans="1:8">
      <c r="A25" s="16" t="s">
        <v>31</v>
      </c>
      <c r="B25" s="17">
        <v>478</v>
      </c>
      <c r="C25" s="18">
        <v>478</v>
      </c>
      <c r="D25" s="18">
        <v>550</v>
      </c>
      <c r="E25" s="18">
        <v>550</v>
      </c>
      <c r="F25" s="12">
        <f t="shared" ref="F25:F32" si="9">E25-D25</f>
        <v>0</v>
      </c>
      <c r="G25" s="19">
        <f t="shared" ref="G25:G37" si="10">F25/D25</f>
        <v>0</v>
      </c>
      <c r="H25" s="15"/>
    </row>
    <row r="26" ht="21" customHeight="1" spans="1:8">
      <c r="A26" s="16" t="s">
        <v>32</v>
      </c>
      <c r="B26" s="17">
        <v>8645</v>
      </c>
      <c r="C26" s="18">
        <v>6160</v>
      </c>
      <c r="D26" s="18">
        <v>2140</v>
      </c>
      <c r="E26" s="18">
        <v>2140</v>
      </c>
      <c r="F26" s="12">
        <f t="shared" si="9"/>
        <v>0</v>
      </c>
      <c r="G26" s="19">
        <f t="shared" si="10"/>
        <v>0</v>
      </c>
      <c r="H26" s="15"/>
    </row>
    <row r="27" ht="21" customHeight="1" spans="1:8">
      <c r="A27" s="20" t="s">
        <v>33</v>
      </c>
      <c r="B27" s="21">
        <f t="shared" ref="B27:F27" si="11">B4+B20</f>
        <v>35727</v>
      </c>
      <c r="C27" s="21">
        <f t="shared" si="11"/>
        <v>35835</v>
      </c>
      <c r="D27" s="21">
        <f t="shared" si="11"/>
        <v>28000</v>
      </c>
      <c r="E27" s="21">
        <f t="shared" si="11"/>
        <v>30799.6</v>
      </c>
      <c r="F27" s="21">
        <f t="shared" si="11"/>
        <v>2799.6</v>
      </c>
      <c r="G27" s="22">
        <f t="shared" si="10"/>
        <v>0.0999857142857143</v>
      </c>
      <c r="H27" s="23"/>
    </row>
    <row r="28" ht="21" customHeight="1" spans="1:8">
      <c r="A28" s="11" t="s">
        <v>34</v>
      </c>
      <c r="B28" s="13">
        <f t="shared" ref="B28:F28" si="12">SUM(B29:B32)</f>
        <v>20033.2523809524</v>
      </c>
      <c r="C28" s="13">
        <f t="shared" si="12"/>
        <v>20632.9619047619</v>
      </c>
      <c r="D28" s="13">
        <f t="shared" si="12"/>
        <v>18029.9523809524</v>
      </c>
      <c r="E28" s="13">
        <f t="shared" si="12"/>
        <v>19829.3619047619</v>
      </c>
      <c r="F28" s="13">
        <f t="shared" si="12"/>
        <v>1799.40952380952</v>
      </c>
      <c r="G28" s="14">
        <f t="shared" si="10"/>
        <v>0.0998011245836954</v>
      </c>
      <c r="H28" s="15"/>
    </row>
    <row r="29" ht="21" customHeight="1" spans="1:8">
      <c r="A29" s="24" t="s">
        <v>35</v>
      </c>
      <c r="B29" s="13">
        <f>B5/0.375*0.5</f>
        <v>4745.33333333333</v>
      </c>
      <c r="C29" s="13">
        <f>C5/0.375*0.5-1</f>
        <v>4887</v>
      </c>
      <c r="D29" s="13">
        <f>D5/0.375*0.5</f>
        <v>4270.66666666667</v>
      </c>
      <c r="E29" s="13">
        <f>E5/0.375*0.5</f>
        <v>4697.33333333333</v>
      </c>
      <c r="F29" s="12">
        <f t="shared" si="9"/>
        <v>426.666666666666</v>
      </c>
      <c r="G29" s="14">
        <f t="shared" si="10"/>
        <v>0.0999063378083046</v>
      </c>
      <c r="H29" s="15"/>
    </row>
    <row r="30" ht="21" customHeight="1" spans="1:8">
      <c r="A30" s="24" t="s">
        <v>36</v>
      </c>
      <c r="B30" s="13">
        <f>B6*0.5/0.375</f>
        <v>9733.33333333333</v>
      </c>
      <c r="C30" s="13">
        <f>C6*0.5/0.375-0.8</f>
        <v>10024.5333333333</v>
      </c>
      <c r="D30" s="13">
        <f>D6*0.5/0.375</f>
        <v>8760</v>
      </c>
      <c r="E30" s="13">
        <f>E6*0.5/0.375-0.4</f>
        <v>9635.6</v>
      </c>
      <c r="F30" s="12">
        <f t="shared" si="9"/>
        <v>875.6</v>
      </c>
      <c r="G30" s="14">
        <f t="shared" si="10"/>
        <v>0.0999543378995434</v>
      </c>
      <c r="H30" s="15"/>
    </row>
    <row r="31" ht="21" customHeight="1" spans="1:8">
      <c r="A31" s="24" t="s">
        <v>37</v>
      </c>
      <c r="B31" s="18">
        <f>B7*0.6/0.28+0.3</f>
        <v>4223.87142857143</v>
      </c>
      <c r="C31" s="18">
        <f>C7*0.6/0.28</f>
        <v>4350</v>
      </c>
      <c r="D31" s="18">
        <f>D7*0.6/0.28</f>
        <v>3801.42857142857</v>
      </c>
      <c r="E31" s="18">
        <f>E7*0.6/0.28</f>
        <v>4178.57142857143</v>
      </c>
      <c r="F31" s="12">
        <f t="shared" si="9"/>
        <v>377.142857142858</v>
      </c>
      <c r="G31" s="14">
        <f t="shared" si="10"/>
        <v>0.0992108229988728</v>
      </c>
      <c r="H31" s="15"/>
    </row>
    <row r="32" ht="21" customHeight="1" spans="1:8">
      <c r="A32" s="24" t="s">
        <v>38</v>
      </c>
      <c r="B32" s="18">
        <f>B8*0.6/0.28</f>
        <v>1330.71428571429</v>
      </c>
      <c r="C32" s="18">
        <f>C8*0.6/0.28</f>
        <v>1371.42857142857</v>
      </c>
      <c r="D32" s="18">
        <f>D8*0.6/0.28</f>
        <v>1197.85714285714</v>
      </c>
      <c r="E32" s="18">
        <f>E8*0.6/0.28</f>
        <v>1317.85714285714</v>
      </c>
      <c r="F32" s="12">
        <f t="shared" si="9"/>
        <v>120</v>
      </c>
      <c r="G32" s="14">
        <f t="shared" si="10"/>
        <v>0.100178890876565</v>
      </c>
      <c r="H32" s="15"/>
    </row>
    <row r="33" ht="21" customHeight="1" spans="1:8">
      <c r="A33" s="11" t="s">
        <v>39</v>
      </c>
      <c r="B33" s="13">
        <f t="shared" ref="B33:F33" si="13">SUM(B34:B40)</f>
        <v>5019.80952380952</v>
      </c>
      <c r="C33" s="13">
        <f t="shared" si="13"/>
        <v>5224.04761904762</v>
      </c>
      <c r="D33" s="13">
        <f t="shared" si="13"/>
        <v>4518.09523809524</v>
      </c>
      <c r="E33" s="13">
        <f t="shared" si="13"/>
        <v>4974.35904761905</v>
      </c>
      <c r="F33" s="13">
        <f t="shared" si="13"/>
        <v>456.263809523809</v>
      </c>
      <c r="G33" s="14">
        <f t="shared" si="10"/>
        <v>0.100985876897133</v>
      </c>
      <c r="H33" s="15"/>
    </row>
    <row r="34" ht="21" customHeight="1" spans="1:8">
      <c r="A34" s="24" t="s">
        <v>40</v>
      </c>
      <c r="B34" s="18">
        <f>B5*0.125/0.375</f>
        <v>1186.33333333333</v>
      </c>
      <c r="C34" s="18">
        <f>C5*0.125/0.375</f>
        <v>1222</v>
      </c>
      <c r="D34" s="18">
        <f>D5*0.125/0.375</f>
        <v>1067.66666666667</v>
      </c>
      <c r="E34" s="18">
        <f>E5*0.125/0.375</f>
        <v>1174.33333333333</v>
      </c>
      <c r="F34" s="12">
        <f t="shared" ref="F34:F42" si="14">E34-D34</f>
        <v>106.666666666667</v>
      </c>
      <c r="G34" s="14">
        <f t="shared" si="10"/>
        <v>0.0999063378083046</v>
      </c>
      <c r="H34" s="15"/>
    </row>
    <row r="35" ht="21" customHeight="1" spans="1:8">
      <c r="A35" s="24" t="s">
        <v>41</v>
      </c>
      <c r="B35" s="18">
        <f>B6*0.125/0.375</f>
        <v>2433.33333333333</v>
      </c>
      <c r="C35" s="18">
        <f>C6*0.125/0.375</f>
        <v>2506.33333333333</v>
      </c>
      <c r="D35" s="18">
        <f>D6*0.125/0.375</f>
        <v>2190</v>
      </c>
      <c r="E35" s="18">
        <f>E6*0.125/0.375-0.1</f>
        <v>2408.9</v>
      </c>
      <c r="F35" s="12">
        <f t="shared" si="14"/>
        <v>218.9</v>
      </c>
      <c r="G35" s="14">
        <f t="shared" si="10"/>
        <v>0.0999543378995434</v>
      </c>
      <c r="H35" s="15"/>
    </row>
    <row r="36" ht="21" customHeight="1" spans="1:8">
      <c r="A36" s="24" t="s">
        <v>42</v>
      </c>
      <c r="B36" s="18">
        <f>B7*0.12/0.28</f>
        <v>844.714285714286</v>
      </c>
      <c r="C36" s="18">
        <f>C7*0.12/0.28</f>
        <v>870</v>
      </c>
      <c r="D36" s="18">
        <f>D7*0.12/0.28</f>
        <v>760.285714285714</v>
      </c>
      <c r="E36" s="18">
        <f>E7*0.12/0.28</f>
        <v>835.714285714286</v>
      </c>
      <c r="F36" s="12">
        <f t="shared" si="14"/>
        <v>75.4285714285714</v>
      </c>
      <c r="G36" s="14">
        <f t="shared" si="10"/>
        <v>0.0992108229988726</v>
      </c>
      <c r="H36" s="15"/>
    </row>
    <row r="37" ht="21" customHeight="1" spans="1:8">
      <c r="A37" s="24" t="s">
        <v>43</v>
      </c>
      <c r="B37" s="18">
        <f>B8*0.12/0.28</f>
        <v>266.142857142857</v>
      </c>
      <c r="C37" s="18">
        <f>C8*0.12/0.28</f>
        <v>274.285714285714</v>
      </c>
      <c r="D37" s="18">
        <f>D8*0.12/0.28</f>
        <v>239.571428571429</v>
      </c>
      <c r="E37" s="18">
        <f>E8*0.12/0.28</f>
        <v>263.571428571429</v>
      </c>
      <c r="F37" s="12">
        <f t="shared" si="14"/>
        <v>24</v>
      </c>
      <c r="G37" s="14">
        <f t="shared" si="10"/>
        <v>0.100178890876565</v>
      </c>
      <c r="H37" s="15"/>
    </row>
    <row r="38" ht="21" customHeight="1" spans="1:8">
      <c r="A38" s="24" t="s">
        <v>44</v>
      </c>
      <c r="B38" s="18"/>
      <c r="C38" s="18"/>
      <c r="D38" s="18"/>
      <c r="E38" s="18"/>
      <c r="F38" s="12">
        <f t="shared" si="14"/>
        <v>0</v>
      </c>
      <c r="G38" s="14"/>
      <c r="H38" s="15"/>
    </row>
    <row r="39" ht="21" customHeight="1" spans="1:8">
      <c r="A39" s="24" t="s">
        <v>45</v>
      </c>
      <c r="B39" s="18">
        <f>B13*0.3/0.7</f>
        <v>289.285714285714</v>
      </c>
      <c r="C39" s="18">
        <f>C13*0.3/0.7</f>
        <v>351.428571428571</v>
      </c>
      <c r="D39" s="18">
        <f>D13*0.3/0.7</f>
        <v>260.571428571429</v>
      </c>
      <c r="E39" s="18">
        <f>E13*0.3/0.7</f>
        <v>291.84</v>
      </c>
      <c r="F39" s="12">
        <f t="shared" si="14"/>
        <v>31.2685714285714</v>
      </c>
      <c r="G39" s="14">
        <f t="shared" ref="G39:G42" si="15">F39/D39</f>
        <v>0.12</v>
      </c>
      <c r="H39" s="15"/>
    </row>
    <row r="40" ht="21" customHeight="1" spans="1:8">
      <c r="A40" s="24" t="s">
        <v>46</v>
      </c>
      <c r="B40" s="25"/>
      <c r="C40" s="25"/>
      <c r="D40" s="25"/>
      <c r="E40" s="18"/>
      <c r="F40" s="12">
        <f t="shared" si="14"/>
        <v>0</v>
      </c>
      <c r="G40" s="14"/>
      <c r="H40" s="15"/>
    </row>
    <row r="41" ht="21" customHeight="1" spans="1:8">
      <c r="A41" s="11" t="s">
        <v>47</v>
      </c>
      <c r="B41" s="13">
        <f>B28+B33</f>
        <v>25053.0619047619</v>
      </c>
      <c r="C41" s="13">
        <f>C28+C33</f>
        <v>25857.0095238095</v>
      </c>
      <c r="D41" s="13">
        <f>D28+D33</f>
        <v>22548.0476190476</v>
      </c>
      <c r="E41" s="13">
        <f>E28+E33</f>
        <v>24803.720952381</v>
      </c>
      <c r="F41" s="12">
        <f t="shared" si="14"/>
        <v>2255.67333333333</v>
      </c>
      <c r="G41" s="14">
        <f t="shared" si="15"/>
        <v>0.100038520915125</v>
      </c>
      <c r="H41" s="15"/>
    </row>
    <row r="42" ht="21" customHeight="1" spans="1:8">
      <c r="A42" s="26" t="s">
        <v>48</v>
      </c>
      <c r="B42" s="27">
        <f>B27+B41</f>
        <v>60780.0619047619</v>
      </c>
      <c r="C42" s="27">
        <f>C27+C41</f>
        <v>61692.0095238095</v>
      </c>
      <c r="D42" s="27">
        <f>D27+D41</f>
        <v>50548.0476190476</v>
      </c>
      <c r="E42" s="27">
        <f>E27+E41</f>
        <v>55603.3209523809</v>
      </c>
      <c r="F42" s="12">
        <f t="shared" si="14"/>
        <v>5055.27333333333</v>
      </c>
      <c r="G42" s="14">
        <f t="shared" si="15"/>
        <v>0.100009269822489</v>
      </c>
      <c r="H42" s="28"/>
    </row>
    <row r="43" ht="21" customHeight="1" spans="1:8">
      <c r="A43" s="26" t="s">
        <v>49</v>
      </c>
      <c r="B43" s="29">
        <f>B4/B27</f>
        <v>0.64396674783777</v>
      </c>
      <c r="C43" s="29">
        <f>C4/C27</f>
        <v>0.700320915306265</v>
      </c>
      <c r="D43" s="29">
        <f>D4/D27</f>
        <v>0.738214285714286</v>
      </c>
      <c r="E43" s="29">
        <f>E4/E27</f>
        <v>0.75191885608904</v>
      </c>
      <c r="F43" s="15"/>
      <c r="G43" s="30"/>
      <c r="H43" s="15"/>
    </row>
    <row r="44" ht="21" customHeight="1" spans="1:8">
      <c r="A44" s="31" t="s">
        <v>47</v>
      </c>
      <c r="B44" s="32">
        <f>B29+B35</f>
        <v>7178.66666666667</v>
      </c>
      <c r="C44" s="32">
        <f>C29+C35</f>
        <v>7393.33333333333</v>
      </c>
      <c r="D44" s="32">
        <f>D29+D35</f>
        <v>6460.66666666667</v>
      </c>
      <c r="E44" s="32">
        <f>E29+E35</f>
        <v>7106.23333333333</v>
      </c>
      <c r="F44" s="33">
        <f>E44-D44</f>
        <v>645.566666666667</v>
      </c>
      <c r="G44" s="34">
        <f>F44/D44</f>
        <v>0.099922608605923</v>
      </c>
      <c r="H44" s="35"/>
    </row>
    <row r="45" ht="21" customHeight="1" spans="1:8">
      <c r="A45" s="31"/>
      <c r="B45" s="32"/>
      <c r="C45" s="32"/>
      <c r="D45" s="32"/>
      <c r="E45" s="32"/>
      <c r="F45" s="33"/>
      <c r="G45" s="34"/>
      <c r="H45" s="35"/>
    </row>
    <row r="46" ht="21" customHeight="1" spans="1:8">
      <c r="A46" s="36" t="s">
        <v>48</v>
      </c>
      <c r="B46" s="37">
        <f>B28+B44</f>
        <v>27211.919047619</v>
      </c>
      <c r="C46" s="37">
        <f>C28+C44</f>
        <v>28026.2952380952</v>
      </c>
      <c r="D46" s="37">
        <f>D28+D44</f>
        <v>24490.619047619</v>
      </c>
      <c r="E46" s="37">
        <f>E28+E44</f>
        <v>26935.5952380952</v>
      </c>
      <c r="F46" s="33">
        <f>E46-D46</f>
        <v>2444.97619047619</v>
      </c>
      <c r="G46" s="34">
        <f>F46/D46</f>
        <v>0.0998331722739319</v>
      </c>
      <c r="H46" s="35"/>
    </row>
    <row r="47" ht="21" customHeight="1" spans="1:8">
      <c r="A47" s="38" t="s">
        <v>49</v>
      </c>
      <c r="B47" s="39">
        <f>B4/B27</f>
        <v>0.64396674783777</v>
      </c>
      <c r="C47" s="39">
        <f>C4/C27</f>
        <v>0.700320915306265</v>
      </c>
      <c r="D47" s="39">
        <f>D4/D27</f>
        <v>0.738214285714286</v>
      </c>
      <c r="E47" s="39">
        <f>E4/E27</f>
        <v>0.75191885608904</v>
      </c>
      <c r="F47" s="39"/>
      <c r="G47" s="39"/>
      <c r="H47" s="35"/>
    </row>
  </sheetData>
  <mergeCells count="2">
    <mergeCell ref="A1:H1"/>
    <mergeCell ref="G2:H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2021年双清区一般公共预算收入预算草案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2019-03-26T02:31:00Z</dcterms:created>
  <dcterms:modified xsi:type="dcterms:W3CDTF">2021-04-27T03:58:25Z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538BE09D8AD4426A83321BE0BFEE8F38</vt:lpwstr>
  </property>
</Properties>
</file>